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565435A7-EF57-4E65-9CFA-99EFA460801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J 25" sheetId="1" r:id="rId1"/>
    <sheet name="FERJ 25" sheetId="2" r:id="rId2"/>
    <sheet name="FESMAM 25" sheetId="3" r:id="rId3"/>
    <sheet name="FERC 25" sheetId="4" r:id="rId4"/>
    <sheet name="FUNSEG 25" sheetId="5" r:id="rId5"/>
  </sheets>
  <definedNames>
    <definedName name="_xlnm.Print_Area" localSheetId="3">'FERC 25'!$B$4:$O$12</definedName>
    <definedName name="_xlnm.Print_Area" localSheetId="1">'FERJ 25'!$B$4:$O$18</definedName>
    <definedName name="_xlnm.Print_Area" localSheetId="2">'FESMAM 25'!$B$4:$O$12</definedName>
    <definedName name="_xlnm.Print_Area" localSheetId="4">'FUNSEG 25'!$B$4:$O$11</definedName>
    <definedName name="_xlnm.Print_Area" localSheetId="0">'TJ 25'!$B$5:$O$13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5" l="1"/>
  <c r="D18" i="2" l="1"/>
  <c r="F18" i="2"/>
  <c r="G18" i="2"/>
  <c r="H18" i="2"/>
  <c r="I18" i="2"/>
  <c r="J18" i="2"/>
  <c r="K18" i="2"/>
  <c r="L18" i="2"/>
  <c r="M18" i="2"/>
  <c r="N18" i="2"/>
  <c r="C18" i="2"/>
  <c r="D17" i="2"/>
  <c r="E17" i="2"/>
  <c r="F17" i="2"/>
  <c r="G17" i="2"/>
  <c r="H17" i="2"/>
  <c r="I17" i="2"/>
  <c r="J17" i="2"/>
  <c r="K17" i="2"/>
  <c r="L17" i="2"/>
  <c r="M17" i="2"/>
  <c r="N17" i="2"/>
  <c r="C17" i="2"/>
  <c r="E10" i="1"/>
  <c r="D10" i="1"/>
  <c r="C10" i="1"/>
  <c r="P9" i="4" l="1"/>
  <c r="P12" i="4" s="1"/>
  <c r="M11" i="5" l="1"/>
  <c r="O10" i="5"/>
  <c r="C15" i="5"/>
  <c r="C14" i="5"/>
  <c r="N11" i="5"/>
  <c r="L11" i="5"/>
  <c r="K11" i="5"/>
  <c r="J11" i="5"/>
  <c r="I11" i="5"/>
  <c r="H11" i="5"/>
  <c r="G11" i="5"/>
  <c r="F11" i="5"/>
  <c r="E11" i="5"/>
  <c r="D11" i="5"/>
  <c r="C11" i="5"/>
  <c r="N5" i="5"/>
  <c r="M5" i="5"/>
  <c r="L5" i="5"/>
  <c r="K5" i="5"/>
  <c r="J5" i="5"/>
  <c r="I5" i="5"/>
  <c r="H5" i="5"/>
  <c r="G5" i="5"/>
  <c r="F5" i="5"/>
  <c r="E5" i="5"/>
  <c r="D5" i="5"/>
  <c r="C5" i="5"/>
  <c r="O11" i="4"/>
  <c r="O10" i="4"/>
  <c r="N9" i="4"/>
  <c r="N12" i="4" s="1"/>
  <c r="M9" i="4"/>
  <c r="M12" i="4" s="1"/>
  <c r="L9" i="4"/>
  <c r="L12" i="4" s="1"/>
  <c r="K9" i="4"/>
  <c r="K12" i="4" s="1"/>
  <c r="J9" i="4"/>
  <c r="J12" i="4" s="1"/>
  <c r="I9" i="4"/>
  <c r="I12" i="4" s="1"/>
  <c r="H9" i="4"/>
  <c r="H12" i="4" s="1"/>
  <c r="G9" i="4"/>
  <c r="G12" i="4" s="1"/>
  <c r="F9" i="4"/>
  <c r="F12" i="4" s="1"/>
  <c r="E9" i="4"/>
  <c r="E12" i="4" s="1"/>
  <c r="D9" i="4"/>
  <c r="D12" i="4" s="1"/>
  <c r="C9" i="4"/>
  <c r="C12" i="4" s="1"/>
  <c r="N5" i="4"/>
  <c r="M5" i="4"/>
  <c r="L5" i="4"/>
  <c r="K5" i="4"/>
  <c r="J5" i="4"/>
  <c r="I5" i="4"/>
  <c r="H5" i="4"/>
  <c r="G5" i="4"/>
  <c r="F5" i="4"/>
  <c r="E5" i="4"/>
  <c r="D5" i="4"/>
  <c r="C5" i="4"/>
  <c r="O11" i="3"/>
  <c r="O10" i="3"/>
  <c r="N9" i="3"/>
  <c r="N12" i="3" s="1"/>
  <c r="M9" i="3"/>
  <c r="M12" i="3" s="1"/>
  <c r="L9" i="3"/>
  <c r="L12" i="3" s="1"/>
  <c r="K9" i="3"/>
  <c r="K12" i="3" s="1"/>
  <c r="J9" i="3"/>
  <c r="J12" i="3" s="1"/>
  <c r="I9" i="3"/>
  <c r="I12" i="3" s="1"/>
  <c r="H9" i="3"/>
  <c r="H12" i="3" s="1"/>
  <c r="G9" i="3"/>
  <c r="G12" i="3" s="1"/>
  <c r="F9" i="3"/>
  <c r="F12" i="3" s="1"/>
  <c r="E9" i="3"/>
  <c r="E12" i="3" s="1"/>
  <c r="D9" i="3"/>
  <c r="D12" i="3" s="1"/>
  <c r="C9" i="3"/>
  <c r="N5" i="3"/>
  <c r="M5" i="3"/>
  <c r="L5" i="3"/>
  <c r="K5" i="3"/>
  <c r="J5" i="3"/>
  <c r="I5" i="3"/>
  <c r="H5" i="3"/>
  <c r="G5" i="3"/>
  <c r="F5" i="3"/>
  <c r="E5" i="3"/>
  <c r="D5" i="3"/>
  <c r="C5" i="3"/>
  <c r="C25" i="2"/>
  <c r="O16" i="2"/>
  <c r="O15" i="2"/>
  <c r="O14" i="2"/>
  <c r="O13" i="2"/>
  <c r="O12" i="2"/>
  <c r="O11" i="2"/>
  <c r="O10" i="2"/>
  <c r="N9" i="2"/>
  <c r="M9" i="2"/>
  <c r="L9" i="2"/>
  <c r="K9" i="2"/>
  <c r="J9" i="2"/>
  <c r="I9" i="2"/>
  <c r="H9" i="2"/>
  <c r="G9" i="2"/>
  <c r="F9" i="2"/>
  <c r="E9" i="2"/>
  <c r="E18" i="2" s="1"/>
  <c r="D9" i="2"/>
  <c r="C9" i="2"/>
  <c r="N5" i="2"/>
  <c r="M5" i="2"/>
  <c r="L5" i="2"/>
  <c r="K5" i="2"/>
  <c r="J5" i="2"/>
  <c r="I5" i="2"/>
  <c r="H5" i="2"/>
  <c r="G5" i="2"/>
  <c r="F5" i="2"/>
  <c r="E5" i="2"/>
  <c r="D5" i="2"/>
  <c r="C5" i="2"/>
  <c r="O12" i="1"/>
  <c r="Q11" i="1"/>
  <c r="O11" i="1"/>
  <c r="Q10" i="1"/>
  <c r="L9" i="1"/>
  <c r="L13" i="1" s="1"/>
  <c r="K9" i="1"/>
  <c r="K13" i="1" s="1"/>
  <c r="J9" i="1"/>
  <c r="J13" i="1" s="1"/>
  <c r="I9" i="1"/>
  <c r="I13" i="1" s="1"/>
  <c r="E9" i="1"/>
  <c r="E13" i="1" s="1"/>
  <c r="N9" i="1"/>
  <c r="N13" i="1" s="1"/>
  <c r="M9" i="1"/>
  <c r="M13" i="1" s="1"/>
  <c r="N5" i="1"/>
  <c r="M5" i="1"/>
  <c r="L5" i="1"/>
  <c r="K5" i="1"/>
  <c r="J5" i="1"/>
  <c r="I5" i="1"/>
  <c r="H5" i="1"/>
  <c r="G5" i="1"/>
  <c r="F5" i="1"/>
  <c r="E5" i="1"/>
  <c r="D5" i="1"/>
  <c r="C5" i="1"/>
  <c r="D9" i="1" l="1"/>
  <c r="D13" i="1" s="1"/>
  <c r="H9" i="1"/>
  <c r="H13" i="1" s="1"/>
  <c r="C9" i="1"/>
  <c r="G9" i="1"/>
  <c r="G13" i="1" s="1"/>
  <c r="O16" i="1"/>
  <c r="O9" i="4"/>
  <c r="O12" i="4" s="1"/>
  <c r="O9" i="5"/>
  <c r="O11" i="5" s="1"/>
  <c r="O9" i="3"/>
  <c r="O12" i="3" s="1"/>
  <c r="O9" i="2"/>
  <c r="O18" i="2" s="1"/>
  <c r="C12" i="3"/>
  <c r="F9" i="1"/>
  <c r="F13" i="1" s="1"/>
  <c r="O10" i="1"/>
  <c r="C13" i="1" l="1"/>
  <c r="O9" i="1"/>
  <c r="O13" i="1" s="1"/>
</calcChain>
</file>

<file path=xl/sharedStrings.xml><?xml version="1.0" encoding="utf-8"?>
<sst xmlns="http://schemas.openxmlformats.org/spreadsheetml/2006/main" count="192" uniqueCount="40">
  <si>
    <t>UG: 040101 - TRIBUNAL DE JUSTIÇA DO MARANHÃO</t>
  </si>
  <si>
    <t>Receita Orçamentária Prevista</t>
  </si>
  <si>
    <t>Receitas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</si>
  <si>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</si>
  <si>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</si>
  <si>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</si>
  <si>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</si>
  <si>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</si>
  <si>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</si>
  <si>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</si>
  <si>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</si>
  <si>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</si>
  <si>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</si>
  <si>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</si>
  <si>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</si>
  <si>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</si>
  <si>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Orçamento Inicial</t>
  </si>
  <si>
    <t>Receita Arrecadada</t>
  </si>
  <si>
    <t>Repasses Recebidos</t>
  </si>
  <si>
    <t>Custeio/Investimentos</t>
  </si>
  <si>
    <t>Pessoal</t>
  </si>
  <si>
    <t>Aplicação Financeira</t>
  </si>
  <si>
    <t xml:space="preserve">  Total </t>
  </si>
  <si>
    <t>UG: 040901 - FUNDO ESPECIAL DE MODERNIZAÇÃO E REAPARELHAMENTO DO JUDICIÁRIO</t>
  </si>
  <si>
    <t>Receitas Próprias</t>
  </si>
  <si>
    <t>Custas Judiciais</t>
  </si>
  <si>
    <t>Custas Extrajudiciais</t>
  </si>
  <si>
    <t>Xérox</t>
  </si>
  <si>
    <t>Receita de Vale Transporte</t>
  </si>
  <si>
    <t>Exp. Econômia da Folha</t>
  </si>
  <si>
    <t>Leilão/Outras</t>
  </si>
  <si>
    <t>UG: 040902 - FUNDO ESPECIAL DA ESCOLA SUPERIOR DA MAGISTRATURA DO ESTADO DO MARANHÃO</t>
  </si>
  <si>
    <t>Custeio</t>
  </si>
  <si>
    <t>UG: 040903 - FUNDO ESPECIAL DAS SERVENTIAS DE REGISTRO CIVIL DE PESSOAS NATURAIS</t>
  </si>
  <si>
    <t>Emolumentos Extrajudiciais</t>
  </si>
  <si>
    <t>UG: 040904 - FUNDO ESPECIAL DE SEGURANÇA DA MAGISTRATURA DO ESTADO DO MARANHÃO</t>
  </si>
  <si>
    <t>Empenho</t>
  </si>
  <si>
    <t>Exercício: 2025</t>
  </si>
  <si>
    <t>Receitas de Custas</t>
  </si>
  <si>
    <t>Dedução-Receita do Funseg(3%)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</si>
</sst>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.00_-;\-* #,##0.00_-;_-* \-??_-;_-@_-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Segoe UI"/>
      <family val="2"/>
      <charset val="1"/>
    </font>
    <font>
      <b/>
      <sz val="11"/>
      <color rgb="FF000000"/>
      <name val="Segoe UI"/>
      <family val="2"/>
      <charset val="1"/>
    </font>
    <font>
      <b/>
      <sz val="11"/>
      <color rgb="FFFFFFFF"/>
      <name val="Segoe UI"/>
      <family val="2"/>
      <charset val="1"/>
    </font>
    <font>
      <sz val="10"/>
      <color rgb="FF000000"/>
      <name val="Segoe UI"/>
      <family val="2"/>
      <charset val="1"/>
    </font>
    <font>
      <i/>
      <sz val="10"/>
      <color rgb="FF000000"/>
      <name val="Segoe UI"/>
      <family val="2"/>
      <charset val="1"/>
    </font>
    <font>
      <sz val="10"/>
      <color rgb="FFFFFFFF"/>
      <name val="Segoe UI"/>
      <family val="2"/>
      <charset val="1"/>
    </font>
    <font>
      <sz val="11"/>
      <color rgb="FFFFFFFF"/>
      <name val="Segoe UI"/>
      <family val="2"/>
      <charset val="1"/>
    </font>
    <font>
      <sz val="11"/>
      <name val="Segoe UI"/>
      <family val="2"/>
      <charset val="1"/>
    </font>
    <font>
      <sz val="11"/>
      <color rgb="FFFF0000"/>
      <name val="Segoe U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Segoe UI"/>
      <family val="2"/>
    </font>
    <font>
      <sz val="11"/>
      <color rgb="FF000000"/>
      <name val="Calibri"/>
      <family val="2"/>
      <charset val="1"/>
    </font>
    <font>
      <sz val="11"/>
      <color theme="1"/>
      <name val="Segoe UI"/>
      <family val="2"/>
      <charset val="1"/>
    </font>
    <font>
      <sz val="11"/>
      <color theme="1"/>
      <name val="Segoe UI"/>
      <family val="2"/>
    </font>
    <font>
      <b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70AD47"/>
      </left>
      <right/>
      <top style="thin">
        <color rgb="FF70AD47"/>
      </top>
      <bottom/>
      <diagonal/>
    </border>
    <border>
      <left/>
      <right/>
      <top style="thin">
        <color rgb="FF70AD47"/>
      </top>
      <bottom/>
      <diagonal/>
    </border>
    <border>
      <left/>
      <right style="thin">
        <color rgb="FF70AD47"/>
      </right>
      <top style="thin">
        <color rgb="FF70AD47"/>
      </top>
      <bottom/>
      <diagonal/>
    </border>
    <border>
      <left style="thin">
        <color rgb="FF70AD47"/>
      </left>
      <right/>
      <top style="thin">
        <color rgb="FF70AD47"/>
      </top>
      <bottom style="thin">
        <color rgb="FF70AD47"/>
      </bottom>
      <diagonal/>
    </border>
    <border>
      <left/>
      <right/>
      <top style="thin">
        <color rgb="FF70AD47"/>
      </top>
      <bottom style="thin">
        <color rgb="FF70AD47"/>
      </bottom>
      <diagonal/>
    </border>
    <border>
      <left/>
      <right style="thin">
        <color rgb="FF70AD47"/>
      </right>
      <top style="thin">
        <color rgb="FF70AD47"/>
      </top>
      <bottom style="thin">
        <color rgb="FF70AD47"/>
      </bottom>
      <diagonal/>
    </border>
  </borders>
  <cellStyleXfs count="5">
    <xf numFmtId="0" fontId="0" fillId="0" borderId="0"/>
    <xf numFmtId="165" fontId="13" fillId="0" borderId="0" applyBorder="0" applyProtection="0"/>
    <xf numFmtId="9" fontId="13" fillId="0" borderId="0" applyBorder="0" applyProtection="0"/>
    <xf numFmtId="0" fontId="1" fillId="0" borderId="0"/>
    <xf numFmtId="164" fontId="13" fillId="0" borderId="0" applyBorder="0" applyProtection="0"/>
  </cellStyleXfs>
  <cellXfs count="33">
    <xf numFmtId="0" fontId="0" fillId="0" borderId="0" xfId="0"/>
    <xf numFmtId="165" fontId="2" fillId="0" borderId="0" xfId="1" applyFont="1" applyBorder="1" applyAlignment="1" applyProtection="1">
      <alignment vertical="center"/>
    </xf>
    <xf numFmtId="165" fontId="3" fillId="0" borderId="0" xfId="1" applyFont="1" applyBorder="1" applyAlignment="1" applyProtection="1">
      <alignment vertical="center"/>
    </xf>
    <xf numFmtId="165" fontId="4" fillId="2" borderId="1" xfId="1" applyFont="1" applyFill="1" applyBorder="1" applyAlignment="1" applyProtection="1">
      <alignment horizontal="center" vertical="center"/>
    </xf>
    <xf numFmtId="165" fontId="4" fillId="2" borderId="2" xfId="1" applyFont="1" applyFill="1" applyBorder="1" applyAlignment="1" applyProtection="1">
      <alignment horizontal="center" vertical="center"/>
    </xf>
    <xf numFmtId="165" fontId="4" fillId="2" borderId="3" xfId="1" applyFont="1" applyFill="1" applyBorder="1" applyAlignment="1" applyProtection="1">
      <alignment horizontal="center" vertical="center"/>
    </xf>
    <xf numFmtId="165" fontId="2" fillId="0" borderId="4" xfId="1" applyFont="1" applyBorder="1" applyAlignment="1" applyProtection="1">
      <alignment vertical="center"/>
    </xf>
    <xf numFmtId="165" fontId="2" fillId="0" borderId="5" xfId="1" applyFont="1" applyBorder="1" applyAlignment="1" applyProtection="1">
      <alignment vertical="center"/>
    </xf>
    <xf numFmtId="165" fontId="3" fillId="0" borderId="6" xfId="1" applyFont="1" applyBorder="1" applyAlignment="1" applyProtection="1">
      <alignment vertical="center"/>
    </xf>
    <xf numFmtId="165" fontId="2" fillId="0" borderId="0" xfId="1" applyFont="1" applyBorder="1" applyAlignment="1" applyProtection="1">
      <alignment horizontal="center" vertical="center"/>
    </xf>
    <xf numFmtId="165" fontId="5" fillId="0" borderId="0" xfId="1" applyFont="1" applyBorder="1" applyAlignment="1" applyProtection="1">
      <alignment vertical="center"/>
    </xf>
    <xf numFmtId="165" fontId="6" fillId="0" borderId="0" xfId="1" applyFont="1" applyBorder="1" applyAlignment="1" applyProtection="1">
      <alignment horizontal="left" vertical="center" indent="1"/>
    </xf>
    <xf numFmtId="165" fontId="7" fillId="0" borderId="0" xfId="1" applyFont="1" applyBorder="1" applyAlignment="1" applyProtection="1">
      <alignment vertical="center"/>
    </xf>
    <xf numFmtId="165" fontId="5" fillId="3" borderId="0" xfId="1" applyFont="1" applyFill="1" applyBorder="1" applyAlignment="1" applyProtection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49" fontId="8" fillId="0" borderId="0" xfId="1" applyNumberFormat="1" applyFont="1" applyBorder="1" applyAlignment="1" applyProtection="1">
      <alignment vertical="center"/>
    </xf>
    <xf numFmtId="165" fontId="8" fillId="0" borderId="0" xfId="1" applyFont="1" applyBorder="1" applyAlignment="1" applyProtection="1">
      <alignment vertical="center"/>
    </xf>
    <xf numFmtId="165" fontId="9" fillId="0" borderId="0" xfId="1" applyFont="1" applyBorder="1" applyAlignment="1" applyProtection="1">
      <alignment vertical="center"/>
    </xf>
    <xf numFmtId="165" fontId="10" fillId="0" borderId="0" xfId="1" applyFont="1" applyBorder="1" applyAlignment="1" applyProtection="1">
      <alignment vertical="center"/>
    </xf>
    <xf numFmtId="4" fontId="11" fillId="0" borderId="0" xfId="0" applyNumberFormat="1" applyFont="1"/>
    <xf numFmtId="165" fontId="2" fillId="0" borderId="0" xfId="1" applyFont="1" applyBorder="1" applyAlignment="1" applyProtection="1">
      <alignment vertical="center" wrapText="1"/>
    </xf>
    <xf numFmtId="9" fontId="2" fillId="0" borderId="0" xfId="2" applyFont="1" applyBorder="1" applyAlignment="1" applyProtection="1">
      <alignment vertical="center"/>
    </xf>
    <xf numFmtId="10" fontId="2" fillId="0" borderId="0" xfId="2" applyNumberFormat="1" applyFont="1" applyBorder="1" applyAlignment="1" applyProtection="1">
      <alignment vertical="center"/>
    </xf>
    <xf numFmtId="165" fontId="8" fillId="3" borderId="0" xfId="1" applyFont="1" applyFill="1" applyBorder="1" applyAlignment="1" applyProtection="1">
      <alignment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165" fontId="14" fillId="0" borderId="0" xfId="1" applyFont="1" applyBorder="1" applyAlignment="1" applyProtection="1">
      <alignment vertical="center"/>
    </xf>
    <xf numFmtId="165" fontId="15" fillId="0" borderId="0" xfId="1" applyFont="1" applyBorder="1" applyAlignment="1" applyProtection="1">
      <alignment vertical="center"/>
    </xf>
    <xf numFmtId="165" fontId="13" fillId="0" borderId="0" xfId="1" applyBorder="1" applyProtection="1"/>
    <xf numFmtId="3" fontId="16" fillId="0" borderId="0" xfId="0" applyNumberFormat="1" applyFont="1"/>
    <xf numFmtId="4" fontId="17" fillId="3" borderId="0" xfId="4" applyNumberFormat="1" applyFont="1" applyFill="1" applyBorder="1" applyAlignment="1" applyProtection="1">
      <alignment vertical="center"/>
    </xf>
    <xf numFmtId="4" fontId="0" fillId="0" borderId="0" xfId="0" applyNumberFormat="1"/>
  </cellXfs>
  <cellStyles count="5">
    <cellStyle name="Normal" xfId="0" builtinId="0"/>
    <cellStyle name="Normal 4" xfId="3" xr:uid="{00000000-0005-0000-0000-000001000000}"/>
    <cellStyle name="Porcentagem" xfId="2" builtinId="5"/>
    <cellStyle name="Vírgula" xfId="1" builtinId="3"/>
    <cellStyle name="Vírgula 2" xfId="4" xr:uid="{00000000-0005-0000-0000-000004000000}"/>
  </cellStyles>
  <dxfs count="2">
    <dxf>
      <numFmt numFmtId="165" formatCode="_-* #,##0.00_-;\-* #,##0.00_-;_-* \-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356789101112131417" displayName="Tabela356789101112131417" ref="B8:O12" totalsRowShown="0">
  <tableColumns count="14">
    <tableColumn id="1" xr3:uid="{00000000-0010-0000-0000-000001000000}" name="Receitas"/>
    <tableColumn id="2" xr3:uid="{00000000-0010-0000-0000-000002000000}" name="JAN"/>
    <tableColumn id="3" xr3:uid="{00000000-0010-0000-0000-000003000000}" name="FEV"/>
    <tableColumn id="4" xr3:uid="{00000000-0010-0000-0000-000004000000}" name="MAR"/>
    <tableColumn id="5" xr3:uid="{00000000-0010-0000-0000-000005000000}" name="ABR"/>
    <tableColumn id="6" xr3:uid="{00000000-0010-0000-0000-000006000000}" name="MAI"/>
    <tableColumn id="7" xr3:uid="{00000000-0010-0000-0000-000007000000}" name="JUN"/>
    <tableColumn id="8" xr3:uid="{00000000-0010-0000-0000-000008000000}" name="JUL"/>
    <tableColumn id="9" xr3:uid="{00000000-0010-0000-0000-000009000000}" name="AGO"/>
    <tableColumn id="10" xr3:uid="{00000000-0010-0000-0000-00000A000000}" name="SET"/>
    <tableColumn id="11" xr3:uid="{00000000-0010-0000-0000-00000B000000}" name="OUT"/>
    <tableColumn id="12" xr3:uid="{00000000-0010-0000-0000-00000C000000}" name="NOV"/>
    <tableColumn id="13" xr3:uid="{00000000-0010-0000-0000-00000D000000}" name="DEZ"/>
    <tableColumn id="14" xr3:uid="{00000000-0010-0000-0000-00000E000000}" name="TOT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319" displayName="Tabela319" ref="B8:O17" totalsRowShown="0">
  <tableColumns count="14">
    <tableColumn id="1" xr3:uid="{00000000-0010-0000-0100-000001000000}" name="Receitas"/>
    <tableColumn id="2" xr3:uid="{00000000-0010-0000-0100-000002000000}" name="JAN"/>
    <tableColumn id="3" xr3:uid="{00000000-0010-0000-0100-000003000000}" name="FEV"/>
    <tableColumn id="4" xr3:uid="{00000000-0010-0000-0100-000004000000}" name="MAR"/>
    <tableColumn id="5" xr3:uid="{00000000-0010-0000-0100-000005000000}" name="ABR"/>
    <tableColumn id="6" xr3:uid="{00000000-0010-0000-0100-000006000000}" name="MAI"/>
    <tableColumn id="7" xr3:uid="{00000000-0010-0000-0100-000007000000}" name="JUN"/>
    <tableColumn id="8" xr3:uid="{00000000-0010-0000-0100-000008000000}" name="JUL"/>
    <tableColumn id="9" xr3:uid="{00000000-0010-0000-0100-000009000000}" name="AGO"/>
    <tableColumn id="10" xr3:uid="{00000000-0010-0000-0100-00000A000000}" name="SET"/>
    <tableColumn id="11" xr3:uid="{00000000-0010-0000-0100-00000B000000}" name="OUT"/>
    <tableColumn id="12" xr3:uid="{00000000-0010-0000-0100-00000C000000}" name="NOV"/>
    <tableColumn id="13" xr3:uid="{00000000-0010-0000-0100-00000D000000}" name="DEZ"/>
    <tableColumn id="14" xr3:uid="{00000000-0010-0000-0100-00000E000000}" name="TOTA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a356789101118" displayName="Tabela356789101118" ref="B8:O11" totalsRowShown="0">
  <tableColumns count="14">
    <tableColumn id="1" xr3:uid="{00000000-0010-0000-0200-000001000000}" name="Receitas"/>
    <tableColumn id="2" xr3:uid="{00000000-0010-0000-0200-000002000000}" name="JAN"/>
    <tableColumn id="3" xr3:uid="{00000000-0010-0000-0200-000003000000}" name="FEV"/>
    <tableColumn id="4" xr3:uid="{00000000-0010-0000-0200-000004000000}" name="MAR"/>
    <tableColumn id="5" xr3:uid="{00000000-0010-0000-0200-000005000000}" name="ABR"/>
    <tableColumn id="6" xr3:uid="{00000000-0010-0000-0200-000006000000}" name="MAI"/>
    <tableColumn id="7" xr3:uid="{00000000-0010-0000-0200-000007000000}" name="JUN"/>
    <tableColumn id="8" xr3:uid="{00000000-0010-0000-0200-000008000000}" name="JUL"/>
    <tableColumn id="9" xr3:uid="{00000000-0010-0000-0200-000009000000}" name="AGO"/>
    <tableColumn id="10" xr3:uid="{00000000-0010-0000-0200-00000A000000}" name="SET"/>
    <tableColumn id="11" xr3:uid="{00000000-0010-0000-0200-00000B000000}" name="OUT"/>
    <tableColumn id="12" xr3:uid="{00000000-0010-0000-0200-00000C000000}" name="NOV"/>
    <tableColumn id="13" xr3:uid="{00000000-0010-0000-0200-00000D000000}" name="DEZ"/>
    <tableColumn id="14" xr3:uid="{00000000-0010-0000-0200-00000E000000}" name="TOT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3520" displayName="Tabela3520" ref="B8:P11" totalsRowShown="0">
  <tableColumns count="15">
    <tableColumn id="1" xr3:uid="{00000000-0010-0000-0300-000001000000}" name="Receitas"/>
    <tableColumn id="2" xr3:uid="{00000000-0010-0000-0300-000002000000}" name="JAN"/>
    <tableColumn id="3" xr3:uid="{00000000-0010-0000-0300-000003000000}" name="FEV"/>
    <tableColumn id="4" xr3:uid="{00000000-0010-0000-0300-000004000000}" name="MAR"/>
    <tableColumn id="5" xr3:uid="{00000000-0010-0000-0300-000005000000}" name="ABR"/>
    <tableColumn id="6" xr3:uid="{00000000-0010-0000-0300-000006000000}" name="MAI"/>
    <tableColumn id="7" xr3:uid="{00000000-0010-0000-0300-000007000000}" name="JUN"/>
    <tableColumn id="8" xr3:uid="{00000000-0010-0000-0300-000008000000}" name="JUL"/>
    <tableColumn id="9" xr3:uid="{00000000-0010-0000-0300-000009000000}" name="AGO"/>
    <tableColumn id="10" xr3:uid="{00000000-0010-0000-0300-00000A000000}" name="SET"/>
    <tableColumn id="11" xr3:uid="{00000000-0010-0000-0300-00000B000000}" name="OUT"/>
    <tableColumn id="12" xr3:uid="{00000000-0010-0000-0300-00000C000000}" name="NOV"/>
    <tableColumn id="13" xr3:uid="{00000000-0010-0000-0300-00000D000000}" name="DEZ"/>
    <tableColumn id="14" xr3:uid="{00000000-0010-0000-0300-00000E000000}" name="TOTAL"/>
    <tableColumn id="15" xr3:uid="{00000000-0010-0000-0300-00000F000000}" name="Empenh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3567821" displayName="Tabela3567821" ref="B8:O10" totalsRowShown="0" headerRowDxfId="1">
  <tableColumns count="14">
    <tableColumn id="1" xr3:uid="{00000000-0010-0000-0400-000001000000}" name="Receitas"/>
    <tableColumn id="2" xr3:uid="{00000000-0010-0000-0400-000002000000}" name="JAN"/>
    <tableColumn id="3" xr3:uid="{00000000-0010-0000-0400-000003000000}" name="FEV"/>
    <tableColumn id="4" xr3:uid="{00000000-0010-0000-0400-000004000000}" name="MAR"/>
    <tableColumn id="5" xr3:uid="{00000000-0010-0000-0400-000005000000}" name="ABR"/>
    <tableColumn id="6" xr3:uid="{00000000-0010-0000-0400-000006000000}" name="MAI"/>
    <tableColumn id="7" xr3:uid="{00000000-0010-0000-0400-000007000000}" name="JUN"/>
    <tableColumn id="8" xr3:uid="{00000000-0010-0000-0400-000008000000}" name="JUL"/>
    <tableColumn id="9" xr3:uid="{00000000-0010-0000-0400-000009000000}" name="AGO"/>
    <tableColumn id="10" xr3:uid="{00000000-0010-0000-0400-00000A000000}" name="SET"/>
    <tableColumn id="11" xr3:uid="{00000000-0010-0000-0400-00000B000000}" name="OUT"/>
    <tableColumn id="12" xr3:uid="{00000000-0010-0000-0400-00000C000000}" name="NOV" dataDxfId="0"/>
    <tableColumn id="13" xr3:uid="{00000000-0010-0000-0400-00000D000000}" name="DEZ"/>
    <tableColumn id="14" xr3:uid="{00000000-0010-0000-0400-00000E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5"/>
  <sheetViews>
    <sheetView showGridLines="0" tabSelected="1" topLeftCell="B1" zoomScale="93" zoomScaleNormal="93" workbookViewId="0">
      <selection activeCell="E11" sqref="E11"/>
    </sheetView>
  </sheetViews>
  <sheetFormatPr defaultRowHeight="16.5" x14ac:dyDescent="0.25"/>
  <cols>
    <col min="1" max="1" width="4.5703125" style="1" customWidth="1"/>
    <col min="2" max="2" width="27.5703125" style="1" customWidth="1"/>
    <col min="3" max="14" width="18" style="1" bestFit="1" customWidth="1"/>
    <col min="15" max="15" width="21" style="1" bestFit="1" customWidth="1"/>
    <col min="16" max="16" width="9.140625" style="1" customWidth="1"/>
    <col min="17" max="17" width="13.85546875" style="1" customWidth="1"/>
    <col min="18" max="1025" width="9.140625" style="1" customWidth="1"/>
  </cols>
  <sheetData>
    <row r="1" spans="2:17" ht="23.1" customHeight="1" x14ac:dyDescent="0.25">
      <c r="B1" s="2" t="s">
        <v>37</v>
      </c>
    </row>
    <row r="2" spans="2:17" ht="23.1" customHeight="1" x14ac:dyDescent="0.25">
      <c r="B2" s="2" t="s">
        <v>0</v>
      </c>
    </row>
    <row r="3" spans="2:17" ht="23.1" customHeight="1" x14ac:dyDescent="0.25">
      <c r="B3" s="2" t="s">
        <v>1</v>
      </c>
    </row>
    <row r="4" spans="2:17" ht="23.1" customHeight="1" x14ac:dyDescent="0.25"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5" t="s">
        <v>15</v>
      </c>
    </row>
    <row r="5" spans="2:17" ht="23.1" customHeight="1" x14ac:dyDescent="0.25">
      <c r="B5" s="6" t="s">
        <v>16</v>
      </c>
      <c r="C5" s="7">
        <f t="shared" ref="C5:N5" si="0">$O$5/12</f>
        <v>150392916.66723332</v>
      </c>
      <c r="D5" s="7">
        <f t="shared" si="0"/>
        <v>150392916.66723332</v>
      </c>
      <c r="E5" s="7">
        <f t="shared" si="0"/>
        <v>150392916.66723332</v>
      </c>
      <c r="F5" s="7">
        <f t="shared" si="0"/>
        <v>150392916.66723332</v>
      </c>
      <c r="G5" s="7">
        <f t="shared" si="0"/>
        <v>150392916.66723332</v>
      </c>
      <c r="H5" s="7">
        <f t="shared" si="0"/>
        <v>150392916.66723332</v>
      </c>
      <c r="I5" s="7">
        <f t="shared" si="0"/>
        <v>150392916.66723332</v>
      </c>
      <c r="J5" s="7">
        <f t="shared" si="0"/>
        <v>150392916.66723332</v>
      </c>
      <c r="K5" s="7">
        <f t="shared" si="0"/>
        <v>150392916.66723332</v>
      </c>
      <c r="L5" s="7">
        <f t="shared" si="0"/>
        <v>150392916.66723332</v>
      </c>
      <c r="M5" s="7">
        <f t="shared" si="0"/>
        <v>150392916.66723332</v>
      </c>
      <c r="N5" s="7">
        <f t="shared" si="0"/>
        <v>150392916.66723332</v>
      </c>
      <c r="O5" s="8">
        <v>1804715000.0067999</v>
      </c>
    </row>
    <row r="7" spans="2:17" ht="23.1" customHeight="1" x14ac:dyDescent="0.25">
      <c r="B7" s="2" t="s">
        <v>17</v>
      </c>
    </row>
    <row r="8" spans="2:17" s="9" customFormat="1" ht="18" customHeight="1" x14ac:dyDescent="0.2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2:17" ht="18" customHeight="1" x14ac:dyDescent="0.25">
      <c r="B9" s="1" t="s">
        <v>18</v>
      </c>
      <c r="C9" s="1">
        <f t="shared" ref="C9:N9" si="1">SUM(C10:C11)</f>
        <v>150392916.67000002</v>
      </c>
      <c r="D9" s="1">
        <f t="shared" si="1"/>
        <v>150392916.34</v>
      </c>
      <c r="E9" s="1">
        <f t="shared" si="1"/>
        <v>150392916.34</v>
      </c>
      <c r="F9" s="1">
        <f t="shared" si="1"/>
        <v>0</v>
      </c>
      <c r="G9" s="1">
        <f t="shared" si="1"/>
        <v>0</v>
      </c>
      <c r="H9" s="1">
        <f t="shared" si="1"/>
        <v>0</v>
      </c>
      <c r="I9" s="1">
        <f t="shared" si="1"/>
        <v>0</v>
      </c>
      <c r="J9" s="1">
        <f t="shared" si="1"/>
        <v>0</v>
      </c>
      <c r="K9" s="1">
        <f t="shared" si="1"/>
        <v>0</v>
      </c>
      <c r="L9" s="1">
        <f t="shared" si="1"/>
        <v>0</v>
      </c>
      <c r="M9" s="1">
        <f t="shared" si="1"/>
        <v>0</v>
      </c>
      <c r="N9" s="1">
        <f t="shared" si="1"/>
        <v>0</v>
      </c>
      <c r="O9" s="1">
        <f>SUM(C9:N9)</f>
        <v>451178749.35000002</v>
      </c>
    </row>
    <row r="10" spans="2:17" s="10" customFormat="1" ht="18" customHeight="1" x14ac:dyDescent="0.25">
      <c r="B10" s="11" t="s">
        <v>19</v>
      </c>
      <c r="C10" s="10">
        <f>10801250+10441000</f>
        <v>21242250</v>
      </c>
      <c r="D10" s="10">
        <f>7726728.67+13515521</f>
        <v>21242249.670000002</v>
      </c>
      <c r="E10" s="10">
        <f>7726728.67+13515521</f>
        <v>21242249.670000002</v>
      </c>
      <c r="O10" s="10">
        <f>SUM(C10:N10)</f>
        <v>63726749.340000004</v>
      </c>
      <c r="Q10" s="12">
        <f>8099473.02+6721693.66</f>
        <v>14821166.68</v>
      </c>
    </row>
    <row r="11" spans="2:17" s="10" customFormat="1" ht="18" customHeight="1" x14ac:dyDescent="0.25">
      <c r="B11" s="11" t="s">
        <v>20</v>
      </c>
      <c r="C11" s="10">
        <v>129150666.67</v>
      </c>
      <c r="D11" s="10">
        <v>129150666.67</v>
      </c>
      <c r="E11" s="10">
        <v>129150666.67</v>
      </c>
      <c r="O11" s="10">
        <f>SUM(C11:N11)</f>
        <v>387452000.00999999</v>
      </c>
      <c r="Q11" s="12">
        <f>45000000+53774333.03</f>
        <v>98774333.030000001</v>
      </c>
    </row>
    <row r="12" spans="2:17" ht="18" customHeight="1" x14ac:dyDescent="0.25">
      <c r="B12" s="1" t="s">
        <v>21</v>
      </c>
      <c r="C12" s="1">
        <v>1040615.9400000002</v>
      </c>
      <c r="D12" s="1">
        <v>1456200.92</v>
      </c>
      <c r="E12" s="1">
        <v>1479102.45</v>
      </c>
      <c r="O12" s="1">
        <f>SUM(C12:N12)</f>
        <v>3975919.3100000005</v>
      </c>
    </row>
    <row r="13" spans="2:17" ht="23.1" customHeight="1" x14ac:dyDescent="0.25">
      <c r="B13" s="14" t="s">
        <v>22</v>
      </c>
      <c r="C13" s="15">
        <f t="shared" ref="C13:O13" si="2">C9+C12</f>
        <v>151433532.61000001</v>
      </c>
      <c r="D13" s="15">
        <f t="shared" si="2"/>
        <v>151849117.25999999</v>
      </c>
      <c r="E13" s="15">
        <f t="shared" si="2"/>
        <v>151872018.78999999</v>
      </c>
      <c r="F13" s="15">
        <f t="shared" si="2"/>
        <v>0</v>
      </c>
      <c r="G13" s="15">
        <f t="shared" si="2"/>
        <v>0</v>
      </c>
      <c r="H13" s="15">
        <f t="shared" si="2"/>
        <v>0</v>
      </c>
      <c r="I13" s="15">
        <f t="shared" si="2"/>
        <v>0</v>
      </c>
      <c r="J13" s="15">
        <f t="shared" si="2"/>
        <v>0</v>
      </c>
      <c r="K13" s="15">
        <f t="shared" si="2"/>
        <v>0</v>
      </c>
      <c r="L13" s="15">
        <f t="shared" si="2"/>
        <v>0</v>
      </c>
      <c r="M13" s="15">
        <f t="shared" si="2"/>
        <v>0</v>
      </c>
      <c r="N13" s="15">
        <f t="shared" si="2"/>
        <v>0</v>
      </c>
      <c r="O13" s="15">
        <f t="shared" si="2"/>
        <v>455154668.66000003</v>
      </c>
    </row>
    <row r="14" spans="2:17" ht="16.5" customHeight="1" x14ac:dyDescent="0.25">
      <c r="K14" s="27"/>
      <c r="L14" s="27"/>
      <c r="M14" s="27"/>
      <c r="N14" s="27"/>
    </row>
    <row r="15" spans="2:17" ht="23.1" customHeight="1" x14ac:dyDescent="0.25">
      <c r="B15" s="16"/>
      <c r="C15" s="19"/>
      <c r="D15" s="17"/>
      <c r="E15" s="32"/>
      <c r="F15" s="17"/>
      <c r="G15" s="17"/>
      <c r="H15" s="18"/>
      <c r="I15" s="18"/>
      <c r="J15" s="17"/>
      <c r="K15" s="27"/>
      <c r="L15" s="27"/>
      <c r="M15" s="27"/>
      <c r="N15" s="27"/>
      <c r="O15" s="17">
        <v>185090000</v>
      </c>
    </row>
    <row r="16" spans="2:17" ht="23.1" customHeight="1" x14ac:dyDescent="0.25">
      <c r="D16" s="18"/>
      <c r="E16" s="17"/>
      <c r="F16" s="17"/>
      <c r="G16" s="27"/>
      <c r="H16" s="17"/>
      <c r="I16" s="19"/>
      <c r="J16" s="17"/>
      <c r="K16" s="17"/>
      <c r="L16" s="17"/>
      <c r="M16" s="28"/>
      <c r="N16" s="19"/>
      <c r="O16" s="17" t="e">
        <f>O15-#REF!</f>
        <v>#REF!</v>
      </c>
    </row>
    <row r="17" spans="3:15" ht="23.1" customHeight="1" x14ac:dyDescent="0.25">
      <c r="D17" s="18"/>
      <c r="E17" s="19"/>
      <c r="F17" s="17"/>
      <c r="G17" s="17"/>
      <c r="H17" s="17"/>
      <c r="I17" s="18"/>
      <c r="J17" s="17"/>
      <c r="K17" s="17"/>
      <c r="L17" s="17"/>
      <c r="M17" s="29"/>
      <c r="N17" s="17"/>
      <c r="O17" s="17"/>
    </row>
    <row r="18" spans="3:15" ht="23.1" customHeight="1" x14ac:dyDescent="0.25">
      <c r="D18" s="17"/>
      <c r="E18" s="17"/>
      <c r="F18" s="17"/>
      <c r="G18" s="17"/>
      <c r="H18" s="19"/>
      <c r="I18" s="17"/>
      <c r="J18" s="19"/>
      <c r="K18" s="17"/>
      <c r="L18" s="27"/>
      <c r="M18" s="29"/>
      <c r="N18" s="17"/>
      <c r="O18" s="17"/>
    </row>
    <row r="19" spans="3:15" ht="23.1" customHeight="1" x14ac:dyDescent="0.25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>
        <v>184679047.99000001</v>
      </c>
    </row>
    <row r="20" spans="3:15" ht="23.1" customHeight="1" x14ac:dyDescent="0.25">
      <c r="C20" s="17"/>
      <c r="D20" s="17"/>
      <c r="E20" s="17"/>
      <c r="F20" s="17"/>
      <c r="G20" s="17"/>
      <c r="H20" s="17"/>
      <c r="I20" s="17">
        <v>121222</v>
      </c>
      <c r="J20" s="17"/>
      <c r="K20" s="17"/>
      <c r="L20" s="17"/>
      <c r="M20" s="17"/>
      <c r="N20" s="17"/>
      <c r="O20" s="17"/>
    </row>
    <row r="21" spans="3:15" ht="23.1" customHeight="1" x14ac:dyDescent="0.2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3:15" ht="23.1" customHeight="1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20"/>
      <c r="M22" s="17"/>
      <c r="N22" s="17"/>
      <c r="O22" s="17"/>
    </row>
    <row r="23" spans="3:15" ht="23.1" customHeight="1" x14ac:dyDescent="0.25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3:15" ht="23.1" customHeight="1" x14ac:dyDescent="0.25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3:15" ht="23.1" customHeight="1" x14ac:dyDescent="0.2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</sheetData>
  <printOptions horizontalCentered="1"/>
  <pageMargins left="0.31527777777777799" right="0.31527777777777799" top="0.94513888888888897" bottom="0.74791666666666701" header="0.31527777777777799" footer="0.51180555555555496"/>
  <pageSetup paperSize="9" scale="50" firstPageNumber="0" orientation="landscape" horizontalDpi="300" verticalDpi="300" r:id="rId1"/>
  <headerFooter>
    <oddHeader>&amp;C&amp;"Segoe UI,Normal"&amp;12Poder Judiciário
Tribunal de Justiça do Maranhão
Execução das Receitas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26"/>
  <sheetViews>
    <sheetView showGridLines="0" topLeftCell="B1" zoomScaleNormal="100" workbookViewId="0">
      <selection activeCell="E22" sqref="E22:E23"/>
    </sheetView>
  </sheetViews>
  <sheetFormatPr defaultRowHeight="16.5" x14ac:dyDescent="0.25"/>
  <cols>
    <col min="1" max="1" width="3.28515625" style="1" customWidth="1"/>
    <col min="2" max="2" width="32.28515625" style="1" customWidth="1"/>
    <col min="3" max="3" width="16.28515625" style="1" bestFit="1" customWidth="1"/>
    <col min="4" max="4" width="15.140625" style="1" bestFit="1" customWidth="1"/>
    <col min="5" max="5" width="16.7109375" style="1" bestFit="1" customWidth="1"/>
    <col min="6" max="14" width="15.140625" style="1" bestFit="1" customWidth="1"/>
    <col min="15" max="15" width="19.140625" style="1" bestFit="1" customWidth="1"/>
    <col min="16" max="1025" width="9.140625" style="1" customWidth="1"/>
  </cols>
  <sheetData>
    <row r="1" spans="2:15" ht="23.1" customHeight="1" x14ac:dyDescent="0.25">
      <c r="B1" s="2" t="s">
        <v>37</v>
      </c>
    </row>
    <row r="2" spans="2:15" ht="23.1" customHeight="1" x14ac:dyDescent="0.25">
      <c r="B2" s="2" t="s">
        <v>23</v>
      </c>
    </row>
    <row r="3" spans="2:15" ht="23.1" customHeight="1" x14ac:dyDescent="0.25">
      <c r="B3" s="2" t="s">
        <v>1</v>
      </c>
    </row>
    <row r="4" spans="2:15" ht="23.1" customHeight="1" x14ac:dyDescent="0.25"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5" t="s">
        <v>15</v>
      </c>
    </row>
    <row r="5" spans="2:15" ht="23.1" customHeight="1" x14ac:dyDescent="0.25">
      <c r="B5" s="6" t="s">
        <v>16</v>
      </c>
      <c r="C5" s="7">
        <f t="shared" ref="C5:N5" si="0">$O$5/12</f>
        <v>29867250.000400003</v>
      </c>
      <c r="D5" s="7">
        <f t="shared" si="0"/>
        <v>29867250.000400003</v>
      </c>
      <c r="E5" s="7">
        <f t="shared" si="0"/>
        <v>29867250.000400003</v>
      </c>
      <c r="F5" s="7">
        <f t="shared" si="0"/>
        <v>29867250.000400003</v>
      </c>
      <c r="G5" s="7">
        <f t="shared" si="0"/>
        <v>29867250.000400003</v>
      </c>
      <c r="H5" s="7">
        <f t="shared" si="0"/>
        <v>29867250.000400003</v>
      </c>
      <c r="I5" s="7">
        <f t="shared" si="0"/>
        <v>29867250.000400003</v>
      </c>
      <c r="J5" s="7">
        <f t="shared" si="0"/>
        <v>29867250.000400003</v>
      </c>
      <c r="K5" s="7">
        <f t="shared" si="0"/>
        <v>29867250.000400003</v>
      </c>
      <c r="L5" s="7">
        <f t="shared" si="0"/>
        <v>29867250.000400003</v>
      </c>
      <c r="M5" s="7">
        <f t="shared" si="0"/>
        <v>29867250.000400003</v>
      </c>
      <c r="N5" s="7">
        <f t="shared" si="0"/>
        <v>29867250.000400003</v>
      </c>
      <c r="O5" s="8">
        <v>358407000.00480002</v>
      </c>
    </row>
    <row r="7" spans="2:15" ht="23.1" customHeight="1" x14ac:dyDescent="0.25">
      <c r="B7" s="2" t="s">
        <v>17</v>
      </c>
    </row>
    <row r="8" spans="2:15" s="9" customFormat="1" ht="18" customHeight="1" x14ac:dyDescent="0.2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2:15" ht="18" customHeight="1" x14ac:dyDescent="0.25">
      <c r="B9" s="1" t="s">
        <v>38</v>
      </c>
      <c r="C9" s="1">
        <f t="shared" ref="C9:N9" si="1">SUM(C10:C12)</f>
        <v>24876864.079999998</v>
      </c>
      <c r="D9" s="1">
        <f t="shared" si="1"/>
        <v>26231291.199999999</v>
      </c>
      <c r="E9" s="1">
        <f t="shared" si="1"/>
        <v>22387561.289999999</v>
      </c>
      <c r="F9" s="1">
        <f t="shared" si="1"/>
        <v>0</v>
      </c>
      <c r="G9" s="1">
        <f t="shared" si="1"/>
        <v>0</v>
      </c>
      <c r="H9" s="1">
        <f t="shared" si="1"/>
        <v>0</v>
      </c>
      <c r="I9" s="1">
        <f t="shared" si="1"/>
        <v>0</v>
      </c>
      <c r="J9" s="1">
        <f t="shared" si="1"/>
        <v>0</v>
      </c>
      <c r="K9" s="1">
        <f t="shared" si="1"/>
        <v>0</v>
      </c>
      <c r="L9" s="1">
        <f t="shared" si="1"/>
        <v>0</v>
      </c>
      <c r="M9" s="1">
        <f t="shared" si="1"/>
        <v>0</v>
      </c>
      <c r="N9" s="1">
        <f t="shared" si="1"/>
        <v>0</v>
      </c>
      <c r="O9" s="1">
        <f t="shared" ref="O9:O16" si="2">SUM(C9:N9)</f>
        <v>73495716.569999993</v>
      </c>
    </row>
    <row r="10" spans="2:15" s="10" customFormat="1" ht="18" customHeight="1" x14ac:dyDescent="0.25">
      <c r="B10" s="11" t="s">
        <v>25</v>
      </c>
      <c r="C10" s="13">
        <v>13226808.65</v>
      </c>
      <c r="D10" s="10">
        <v>15224820.41</v>
      </c>
      <c r="E10" s="10">
        <v>12925287.220000001</v>
      </c>
      <c r="O10" s="10">
        <f t="shared" si="2"/>
        <v>41376916.280000001</v>
      </c>
    </row>
    <row r="11" spans="2:15" s="10" customFormat="1" ht="18" customHeight="1" x14ac:dyDescent="0.25">
      <c r="B11" s="11" t="s">
        <v>26</v>
      </c>
      <c r="C11" s="10">
        <v>11650055.43</v>
      </c>
      <c r="D11" s="10">
        <v>11006470.789999999</v>
      </c>
      <c r="E11" s="10">
        <v>9462274.0700000003</v>
      </c>
      <c r="O11" s="10">
        <f t="shared" si="2"/>
        <v>32118800.289999999</v>
      </c>
    </row>
    <row r="12" spans="2:15" s="10" customFormat="1" ht="18" hidden="1" customHeight="1" x14ac:dyDescent="0.25">
      <c r="B12" s="11" t="s">
        <v>27</v>
      </c>
      <c r="C12" s="10">
        <v>0</v>
      </c>
      <c r="O12" s="10">
        <f t="shared" si="2"/>
        <v>0</v>
      </c>
    </row>
    <row r="13" spans="2:15" ht="18" customHeight="1" x14ac:dyDescent="0.25">
      <c r="B13" s="1" t="s">
        <v>21</v>
      </c>
      <c r="C13" s="1">
        <v>4405772.95</v>
      </c>
      <c r="D13" s="1">
        <v>4199825.46</v>
      </c>
      <c r="E13" s="1">
        <v>3865630.35</v>
      </c>
      <c r="O13" s="1">
        <f t="shared" si="2"/>
        <v>12471228.76</v>
      </c>
    </row>
    <row r="14" spans="2:15" ht="18" customHeight="1" x14ac:dyDescent="0.25">
      <c r="B14" s="1" t="s">
        <v>28</v>
      </c>
      <c r="C14" s="1">
        <v>99786.22</v>
      </c>
      <c r="D14" s="1">
        <v>111361.72</v>
      </c>
      <c r="E14" s="1">
        <v>117935.84</v>
      </c>
      <c r="O14" s="1">
        <f t="shared" si="2"/>
        <v>329083.78000000003</v>
      </c>
    </row>
    <row r="15" spans="2:15" ht="18" customHeight="1" x14ac:dyDescent="0.25">
      <c r="B15" s="21" t="s">
        <v>29</v>
      </c>
      <c r="C15" s="1">
        <v>3163317.02</v>
      </c>
      <c r="D15" s="1">
        <v>3193634.38</v>
      </c>
      <c r="E15" s="1">
        <v>216738.27</v>
      </c>
      <c r="O15" s="1">
        <f t="shared" si="2"/>
        <v>6573689.6699999999</v>
      </c>
    </row>
    <row r="16" spans="2:15" ht="18" customHeight="1" x14ac:dyDescent="0.25">
      <c r="B16" s="1" t="s">
        <v>30</v>
      </c>
      <c r="C16" s="1">
        <v>2947.98</v>
      </c>
      <c r="D16" s="1">
        <v>2947.98</v>
      </c>
      <c r="E16" s="1">
        <v>0</v>
      </c>
      <c r="O16" s="1">
        <f t="shared" si="2"/>
        <v>5895.96</v>
      </c>
    </row>
    <row r="17" spans="2:15" ht="18" customHeight="1" x14ac:dyDescent="0.25">
      <c r="B17" s="1" t="s">
        <v>39</v>
      </c>
      <c r="C17" s="1">
        <f>-'FUNSEG 25'!C9</f>
        <v>-746305.92240000004</v>
      </c>
      <c r="D17" s="1">
        <f>-'FUNSEG 25'!D9</f>
        <v>-786938.73600000003</v>
      </c>
      <c r="E17" s="1">
        <f>-'FUNSEG 25'!E9</f>
        <v>-671626.83869999985</v>
      </c>
      <c r="F17" s="1">
        <f>-'FUNSEG 25'!F9</f>
        <v>0</v>
      </c>
      <c r="G17" s="1">
        <f>-'FUNSEG 25'!G9</f>
        <v>0</v>
      </c>
      <c r="H17" s="1">
        <f>-'FUNSEG 25'!H9</f>
        <v>0</v>
      </c>
      <c r="I17" s="1">
        <f>-'FUNSEG 25'!I9</f>
        <v>0</v>
      </c>
      <c r="J17" s="1">
        <f>-'FUNSEG 25'!J9</f>
        <v>0</v>
      </c>
      <c r="K17" s="1">
        <f>-'FUNSEG 25'!K9</f>
        <v>0</v>
      </c>
      <c r="L17" s="1">
        <f>-'FUNSEG 25'!L9</f>
        <v>0</v>
      </c>
      <c r="M17" s="1">
        <f>-'FUNSEG 25'!M9</f>
        <v>0</v>
      </c>
      <c r="N17" s="1">
        <f>-'FUNSEG 25'!N9</f>
        <v>0</v>
      </c>
    </row>
    <row r="18" spans="2:15" ht="23.1" customHeight="1" x14ac:dyDescent="0.25">
      <c r="B18" s="14" t="s">
        <v>22</v>
      </c>
      <c r="C18" s="15">
        <f>C9+C13+C14+C15+C16+C17</f>
        <v>31802382.327599995</v>
      </c>
      <c r="D18" s="15">
        <f t="shared" ref="D18:N18" si="3">D9+D13+D14+D15+D16+D17</f>
        <v>32952122.003999993</v>
      </c>
      <c r="E18" s="15">
        <f t="shared" si="3"/>
        <v>25916238.9113</v>
      </c>
      <c r="F18" s="15">
        <f t="shared" si="3"/>
        <v>0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ref="O18" si="4">O9+O13+O14+O15+O16</f>
        <v>92875614.739999995</v>
      </c>
    </row>
    <row r="19" spans="2:15" ht="23.1" customHeight="1" x14ac:dyDescent="0.25">
      <c r="F19" s="22"/>
      <c r="I19" s="23"/>
      <c r="L19" s="23"/>
    </row>
    <row r="20" spans="2:15" ht="23.1" customHeight="1" x14ac:dyDescent="0.25">
      <c r="L20" s="17"/>
    </row>
    <row r="21" spans="2:15" ht="23.1" customHeight="1" x14ac:dyDescent="0.25">
      <c r="C21" s="17"/>
      <c r="D21" s="17"/>
      <c r="L21" s="17"/>
    </row>
    <row r="22" spans="2:15" ht="23.1" customHeight="1" x14ac:dyDescent="0.25">
      <c r="C22" s="31"/>
      <c r="L22" s="17"/>
    </row>
    <row r="23" spans="2:15" ht="23.1" customHeight="1" x14ac:dyDescent="0.25">
      <c r="C23" s="24"/>
      <c r="E23" s="27"/>
    </row>
    <row r="24" spans="2:15" ht="23.1" customHeight="1" x14ac:dyDescent="0.25">
      <c r="C24" s="24"/>
      <c r="E24" s="17"/>
      <c r="K24" s="22"/>
    </row>
    <row r="25" spans="2:15" ht="23.1" customHeight="1" x14ac:dyDescent="0.25">
      <c r="C25" s="24" t="e">
        <f>Tabela319[[#Totals],[JAN]]*12</f>
        <v>#REF!</v>
      </c>
      <c r="K25" s="22"/>
    </row>
    <row r="26" spans="2:15" ht="23.1" customHeight="1" x14ac:dyDescent="0.25">
      <c r="C26" s="24"/>
    </row>
  </sheetData>
  <printOptions horizontalCentered="1"/>
  <pageMargins left="0.31527777777777799" right="0.31527777777777799" top="0.94513888888888897" bottom="0.74791666666666701" header="0.31527777777777799" footer="0.51180555555555496"/>
  <pageSetup paperSize="9" scale="50" firstPageNumber="0" orientation="landscape" horizontalDpi="300" verticalDpi="300"/>
  <headerFooter>
    <oddHeader>&amp;C&amp;"Segoe UI,Normal"&amp;12Poder Judiciário
Tribunal de Justiça do Maranhão
Execução das Receitas</oddHead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2"/>
  <sheetViews>
    <sheetView showGridLines="0" zoomScale="112" zoomScaleNormal="112" workbookViewId="0">
      <selection activeCell="E10" sqref="E10"/>
    </sheetView>
  </sheetViews>
  <sheetFormatPr defaultRowHeight="16.5" x14ac:dyDescent="0.25"/>
  <cols>
    <col min="1" max="1" width="4.5703125" style="1" customWidth="1"/>
    <col min="2" max="2" width="27.5703125" style="1" customWidth="1"/>
    <col min="3" max="9" width="12" style="1" bestFit="1" customWidth="1"/>
    <col min="10" max="10" width="12.28515625" style="1" bestFit="1" customWidth="1"/>
    <col min="11" max="14" width="12" style="1" bestFit="1" customWidth="1"/>
    <col min="15" max="15" width="16.42578125" style="1" bestFit="1" customWidth="1"/>
    <col min="16" max="1025" width="9.140625" style="1" customWidth="1"/>
  </cols>
  <sheetData>
    <row r="1" spans="2:15" ht="23.1" customHeight="1" x14ac:dyDescent="0.25">
      <c r="B1" s="2" t="s">
        <v>37</v>
      </c>
    </row>
    <row r="2" spans="2:15" ht="23.1" customHeight="1" x14ac:dyDescent="0.25">
      <c r="B2" s="2" t="s">
        <v>31</v>
      </c>
    </row>
    <row r="3" spans="2:15" ht="23.1" customHeight="1" x14ac:dyDescent="0.25">
      <c r="B3" s="2" t="s">
        <v>1</v>
      </c>
    </row>
    <row r="4" spans="2:15" ht="23.1" customHeight="1" x14ac:dyDescent="0.25"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5" t="s">
        <v>15</v>
      </c>
    </row>
    <row r="5" spans="2:15" ht="23.1" customHeight="1" x14ac:dyDescent="0.25">
      <c r="B5" s="6" t="s">
        <v>16</v>
      </c>
      <c r="C5" s="7">
        <f t="shared" ref="C5:N5" si="0">$O$5/12</f>
        <v>84083.333333333328</v>
      </c>
      <c r="D5" s="7">
        <f t="shared" si="0"/>
        <v>84083.333333333328</v>
      </c>
      <c r="E5" s="7">
        <f t="shared" si="0"/>
        <v>84083.333333333328</v>
      </c>
      <c r="F5" s="7">
        <f t="shared" si="0"/>
        <v>84083.333333333328</v>
      </c>
      <c r="G5" s="7">
        <f t="shared" si="0"/>
        <v>84083.333333333328</v>
      </c>
      <c r="H5" s="7">
        <f t="shared" si="0"/>
        <v>84083.333333333328</v>
      </c>
      <c r="I5" s="7">
        <f t="shared" si="0"/>
        <v>84083.333333333328</v>
      </c>
      <c r="J5" s="7">
        <f t="shared" si="0"/>
        <v>84083.333333333328</v>
      </c>
      <c r="K5" s="7">
        <f t="shared" si="0"/>
        <v>84083.333333333328</v>
      </c>
      <c r="L5" s="7">
        <f t="shared" si="0"/>
        <v>84083.333333333328</v>
      </c>
      <c r="M5" s="7">
        <f t="shared" si="0"/>
        <v>84083.333333333328</v>
      </c>
      <c r="N5" s="7">
        <f t="shared" si="0"/>
        <v>84083.333333333328</v>
      </c>
      <c r="O5" s="8">
        <v>1009000</v>
      </c>
    </row>
    <row r="6" spans="2:15" ht="11.25" customHeight="1" x14ac:dyDescent="0.25"/>
    <row r="7" spans="2:15" ht="11.25" customHeight="1" x14ac:dyDescent="0.25">
      <c r="B7" s="2" t="s">
        <v>17</v>
      </c>
    </row>
    <row r="8" spans="2:15" s="9" customFormat="1" ht="18" customHeight="1" x14ac:dyDescent="0.2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2:15" ht="18" customHeight="1" x14ac:dyDescent="0.25">
      <c r="B9" s="1" t="s">
        <v>18</v>
      </c>
      <c r="C9" s="1">
        <f t="shared" ref="C9:N9" si="1">C10</f>
        <v>84083.33</v>
      </c>
      <c r="D9" s="1">
        <f t="shared" si="1"/>
        <v>84083.33</v>
      </c>
      <c r="E9" s="1">
        <f t="shared" si="1"/>
        <v>84083.33</v>
      </c>
      <c r="F9" s="1">
        <f t="shared" si="1"/>
        <v>0</v>
      </c>
      <c r="G9" s="1">
        <f t="shared" si="1"/>
        <v>0</v>
      </c>
      <c r="H9" s="1">
        <f t="shared" si="1"/>
        <v>0</v>
      </c>
      <c r="I9" s="1">
        <f t="shared" si="1"/>
        <v>0</v>
      </c>
      <c r="J9" s="1">
        <f t="shared" si="1"/>
        <v>0</v>
      </c>
      <c r="K9" s="1">
        <f t="shared" si="1"/>
        <v>0</v>
      </c>
      <c r="L9" s="1">
        <f t="shared" si="1"/>
        <v>0</v>
      </c>
      <c r="M9" s="1">
        <f t="shared" si="1"/>
        <v>0</v>
      </c>
      <c r="N9" s="1">
        <f t="shared" si="1"/>
        <v>0</v>
      </c>
      <c r="O9" s="1">
        <f>SUM(C9:N9)</f>
        <v>252249.99</v>
      </c>
    </row>
    <row r="10" spans="2:15" s="10" customFormat="1" ht="18" customHeight="1" x14ac:dyDescent="0.25">
      <c r="B10" s="11" t="s">
        <v>32</v>
      </c>
      <c r="C10" s="10">
        <v>84083.33</v>
      </c>
      <c r="D10" s="10">
        <v>84083.33</v>
      </c>
      <c r="E10" s="10">
        <v>84083.33</v>
      </c>
      <c r="O10" s="1">
        <f>SUM(C10:N10)</f>
        <v>252249.99</v>
      </c>
    </row>
    <row r="11" spans="2:15" ht="18" customHeight="1" x14ac:dyDescent="0.25">
      <c r="B11" s="1" t="s">
        <v>21</v>
      </c>
      <c r="C11" s="1">
        <v>14960.29</v>
      </c>
      <c r="D11" s="1">
        <v>14937.76</v>
      </c>
      <c r="E11" s="1">
        <v>14897.66</v>
      </c>
      <c r="O11" s="1">
        <f>SUM(C11:N11)</f>
        <v>44795.710000000006</v>
      </c>
    </row>
    <row r="12" spans="2:15" ht="23.1" customHeight="1" x14ac:dyDescent="0.25">
      <c r="B12" s="14" t="s">
        <v>22</v>
      </c>
      <c r="C12" s="15">
        <f t="shared" ref="C12:O12" si="2">C9+C11</f>
        <v>99043.62</v>
      </c>
      <c r="D12" s="15">
        <f t="shared" si="2"/>
        <v>99021.09</v>
      </c>
      <c r="E12" s="15">
        <f>E9+E11</f>
        <v>98980.99</v>
      </c>
      <c r="F12" s="15">
        <f t="shared" si="2"/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297045.7</v>
      </c>
    </row>
  </sheetData>
  <printOptions horizontalCentered="1"/>
  <pageMargins left="0.31527777777777799" right="0.31527777777777799" top="0.94513888888888897" bottom="0.74791666666666701" header="0.31527777777777799" footer="0.51180555555555496"/>
  <pageSetup paperSize="9" scale="50" firstPageNumber="0" orientation="landscape" horizontalDpi="300" verticalDpi="300"/>
  <headerFooter>
    <oddHeader>&amp;C&amp;"Segoe UI,Normal"&amp;12Poder Judiciário
Tribunal de Justiça do Maranhão
Execução das Receitas</oddHead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21"/>
  <sheetViews>
    <sheetView showGridLines="0" zoomScale="95" zoomScaleNormal="95" workbookViewId="0">
      <selection activeCell="F18" sqref="F18"/>
    </sheetView>
  </sheetViews>
  <sheetFormatPr defaultRowHeight="16.5" x14ac:dyDescent="0.25"/>
  <cols>
    <col min="1" max="1" width="4.5703125" style="1" customWidth="1"/>
    <col min="2" max="2" width="27.5703125" style="1" customWidth="1"/>
    <col min="3" max="3" width="16.42578125" style="1" customWidth="1"/>
    <col min="4" max="11" width="17.85546875" style="1" customWidth="1"/>
    <col min="12" max="12" width="18" style="1" customWidth="1"/>
    <col min="13" max="14" width="17.85546875" style="1" customWidth="1"/>
    <col min="15" max="15" width="19.140625" style="1" customWidth="1"/>
    <col min="16" max="16" width="17.140625" style="1" hidden="1" customWidth="1"/>
    <col min="17" max="17" width="9.140625" style="1" hidden="1" customWidth="1"/>
    <col min="18" max="1025" width="9.140625" style="1" customWidth="1"/>
  </cols>
  <sheetData>
    <row r="1" spans="2:16" ht="23.1" customHeight="1" x14ac:dyDescent="0.25">
      <c r="B1" s="2" t="s">
        <v>37</v>
      </c>
    </row>
    <row r="2" spans="2:16" ht="23.1" customHeight="1" x14ac:dyDescent="0.25">
      <c r="B2" s="2" t="s">
        <v>33</v>
      </c>
    </row>
    <row r="3" spans="2:16" ht="23.1" customHeight="1" x14ac:dyDescent="0.25">
      <c r="B3" s="2" t="s">
        <v>1</v>
      </c>
    </row>
    <row r="4" spans="2:16" ht="23.1" customHeight="1" x14ac:dyDescent="0.25"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5" t="s">
        <v>15</v>
      </c>
    </row>
    <row r="5" spans="2:16" ht="23.1" customHeight="1" x14ac:dyDescent="0.25">
      <c r="B5" s="6" t="s">
        <v>16</v>
      </c>
      <c r="C5" s="7">
        <f t="shared" ref="C5:N5" si="0">$O$5/12</f>
        <v>1511250</v>
      </c>
      <c r="D5" s="7">
        <f t="shared" si="0"/>
        <v>1511250</v>
      </c>
      <c r="E5" s="7">
        <f t="shared" si="0"/>
        <v>1511250</v>
      </c>
      <c r="F5" s="7">
        <f t="shared" si="0"/>
        <v>1511250</v>
      </c>
      <c r="G5" s="7">
        <f t="shared" si="0"/>
        <v>1511250</v>
      </c>
      <c r="H5" s="7">
        <f t="shared" si="0"/>
        <v>1511250</v>
      </c>
      <c r="I5" s="7">
        <f t="shared" si="0"/>
        <v>1511250</v>
      </c>
      <c r="J5" s="7">
        <f t="shared" si="0"/>
        <v>1511250</v>
      </c>
      <c r="K5" s="7">
        <f t="shared" si="0"/>
        <v>1511250</v>
      </c>
      <c r="L5" s="7">
        <f t="shared" si="0"/>
        <v>1511250</v>
      </c>
      <c r="M5" s="7">
        <f t="shared" si="0"/>
        <v>1511250</v>
      </c>
      <c r="N5" s="7">
        <f t="shared" si="0"/>
        <v>1511250</v>
      </c>
      <c r="O5" s="8">
        <v>18135000</v>
      </c>
    </row>
    <row r="7" spans="2:16" ht="23.1" customHeight="1" x14ac:dyDescent="0.25">
      <c r="B7" s="2" t="s">
        <v>17</v>
      </c>
    </row>
    <row r="8" spans="2:16" s="9" customFormat="1" ht="18" customHeight="1" x14ac:dyDescent="0.2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36</v>
      </c>
    </row>
    <row r="9" spans="2:16" ht="18" customHeight="1" x14ac:dyDescent="0.25">
      <c r="B9" s="1" t="s">
        <v>24</v>
      </c>
      <c r="C9" s="1">
        <f t="shared" ref="C9:N9" si="1">SUM(C10:C10)</f>
        <v>1429528.42</v>
      </c>
      <c r="D9" s="1">
        <f t="shared" si="1"/>
        <v>1358437.1</v>
      </c>
      <c r="E9" s="1">
        <f t="shared" si="1"/>
        <v>1219260.8599999999</v>
      </c>
      <c r="F9" s="1">
        <f t="shared" si="1"/>
        <v>0</v>
      </c>
      <c r="G9" s="1">
        <f t="shared" si="1"/>
        <v>0</v>
      </c>
      <c r="H9" s="1">
        <f t="shared" si="1"/>
        <v>0</v>
      </c>
      <c r="I9" s="1">
        <f t="shared" si="1"/>
        <v>0</v>
      </c>
      <c r="J9" s="1">
        <f t="shared" si="1"/>
        <v>0</v>
      </c>
      <c r="K9" s="1">
        <f t="shared" si="1"/>
        <v>0</v>
      </c>
      <c r="L9" s="1">
        <f t="shared" si="1"/>
        <v>0</v>
      </c>
      <c r="M9" s="1">
        <f t="shared" si="1"/>
        <v>0</v>
      </c>
      <c r="N9" s="1">
        <f t="shared" si="1"/>
        <v>0</v>
      </c>
      <c r="O9" s="1">
        <f>SUM(C9:N9)</f>
        <v>4007226.38</v>
      </c>
      <c r="P9" s="1">
        <f>SUM(P10)</f>
        <v>17684657</v>
      </c>
    </row>
    <row r="10" spans="2:16" s="10" customFormat="1" ht="18" customHeight="1" x14ac:dyDescent="0.25">
      <c r="B10" s="11" t="s">
        <v>34</v>
      </c>
      <c r="C10" s="1">
        <v>1429528.42</v>
      </c>
      <c r="D10" s="1">
        <v>1358437.1</v>
      </c>
      <c r="E10" s="1">
        <v>1219260.8599999999</v>
      </c>
      <c r="F10" s="1"/>
      <c r="O10" s="10">
        <f>SUM(C10:N10)</f>
        <v>4007226.38</v>
      </c>
      <c r="P10" s="10">
        <v>17684657</v>
      </c>
    </row>
    <row r="11" spans="2:16" ht="18" customHeight="1" x14ac:dyDescent="0.25">
      <c r="B11" s="1" t="s">
        <v>21</v>
      </c>
      <c r="C11" s="1">
        <v>22253.35</v>
      </c>
      <c r="D11" s="1">
        <v>15077.5</v>
      </c>
      <c r="E11" s="1">
        <v>13839.8</v>
      </c>
      <c r="O11" s="1">
        <f>SUM(C11:N11)</f>
        <v>51170.649999999994</v>
      </c>
      <c r="P11" s="1">
        <v>383687</v>
      </c>
    </row>
    <row r="12" spans="2:16" ht="18" customHeight="1" x14ac:dyDescent="0.25">
      <c r="B12" s="25" t="s">
        <v>22</v>
      </c>
      <c r="C12" s="26">
        <f t="shared" ref="C12:O12" si="2">C9+C11</f>
        <v>1451781.77</v>
      </c>
      <c r="D12" s="26">
        <f t="shared" si="2"/>
        <v>1373514.6</v>
      </c>
      <c r="E12" s="26">
        <f t="shared" si="2"/>
        <v>1233100.6599999999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4058397.03</v>
      </c>
      <c r="P12" s="26">
        <f>P9+P11</f>
        <v>18068344</v>
      </c>
    </row>
    <row r="13" spans="2:16" ht="23.1" customHeight="1" x14ac:dyDescent="0.25">
      <c r="B13" s="14"/>
      <c r="C13" s="23"/>
      <c r="D13" s="23"/>
      <c r="E13" s="23"/>
      <c r="F13" s="23"/>
      <c r="G13" s="23"/>
      <c r="H13" s="23"/>
      <c r="I13" s="23"/>
      <c r="J13" s="23"/>
      <c r="K13" s="23"/>
    </row>
    <row r="15" spans="2:16" ht="23.1" customHeight="1" x14ac:dyDescent="0.25">
      <c r="C15" s="17"/>
      <c r="O15" s="30"/>
    </row>
    <row r="16" spans="2:16" ht="23.1" customHeight="1" x14ac:dyDescent="0.25">
      <c r="C16" s="17"/>
    </row>
    <row r="17" spans="3:11" ht="23.1" customHeight="1" x14ac:dyDescent="0.25">
      <c r="C17" s="17">
        <v>17030000</v>
      </c>
    </row>
    <row r="18" spans="3:11" ht="23.1" customHeight="1" x14ac:dyDescent="0.25">
      <c r="C18" s="17"/>
    </row>
    <row r="20" spans="3:11" ht="23.1" customHeight="1" x14ac:dyDescent="0.25">
      <c r="K20" s="22"/>
    </row>
    <row r="21" spans="3:11" ht="23.1" customHeight="1" x14ac:dyDescent="0.25">
      <c r="K21" s="22"/>
    </row>
  </sheetData>
  <printOptions horizontalCentered="1"/>
  <pageMargins left="0.31527777777777799" right="0.31527777777777799" top="0.94513888888888897" bottom="0.74791666666666701" header="0.31527777777777799" footer="0.51180555555555496"/>
  <pageSetup paperSize="9" scale="50" firstPageNumber="0" orientation="landscape" horizontalDpi="300" verticalDpi="300" r:id="rId1"/>
  <headerFooter>
    <oddHeader>&amp;C&amp;"Segoe UI,Normal"&amp;12Poder Judiciário
Tribunal de Justiça do Maranhão
Execução das Receitas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1"/>
  <sheetViews>
    <sheetView showGridLines="0" zoomScale="98" zoomScaleNormal="98" workbookViewId="0">
      <selection activeCell="E16" sqref="E16"/>
    </sheetView>
  </sheetViews>
  <sheetFormatPr defaultRowHeight="16.5" x14ac:dyDescent="0.25"/>
  <cols>
    <col min="1" max="1" width="4.5703125" style="1" customWidth="1"/>
    <col min="2" max="2" width="27.5703125" style="1" customWidth="1"/>
    <col min="3" max="3" width="14" style="1" bestFit="1" customWidth="1"/>
    <col min="4" max="14" width="13" style="1" bestFit="1" customWidth="1"/>
    <col min="15" max="15" width="17.85546875" style="1" bestFit="1" customWidth="1"/>
    <col min="16" max="1025" width="9.140625" style="1" customWidth="1"/>
  </cols>
  <sheetData>
    <row r="1" spans="2:15" ht="23.1" customHeight="1" x14ac:dyDescent="0.25">
      <c r="B1" s="2" t="s">
        <v>37</v>
      </c>
    </row>
    <row r="2" spans="2:15" ht="23.1" customHeight="1" x14ac:dyDescent="0.25">
      <c r="B2" s="2" t="s">
        <v>35</v>
      </c>
    </row>
    <row r="3" spans="2:15" ht="23.1" customHeight="1" x14ac:dyDescent="0.25">
      <c r="B3" s="2" t="s">
        <v>1</v>
      </c>
    </row>
    <row r="4" spans="2:15" ht="23.1" customHeight="1" x14ac:dyDescent="0.25"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5" t="s">
        <v>15</v>
      </c>
    </row>
    <row r="5" spans="2:15" ht="23.1" customHeight="1" x14ac:dyDescent="0.25">
      <c r="B5" s="6" t="s">
        <v>16</v>
      </c>
      <c r="C5" s="7">
        <f t="shared" ref="C5:N5" si="0">$O$5/12</f>
        <v>896083.33333333337</v>
      </c>
      <c r="D5" s="7">
        <f t="shared" si="0"/>
        <v>896083.33333333337</v>
      </c>
      <c r="E5" s="7">
        <f t="shared" si="0"/>
        <v>896083.33333333337</v>
      </c>
      <c r="F5" s="7">
        <f t="shared" si="0"/>
        <v>896083.33333333337</v>
      </c>
      <c r="G5" s="7">
        <f t="shared" si="0"/>
        <v>896083.33333333337</v>
      </c>
      <c r="H5" s="7">
        <f t="shared" si="0"/>
        <v>896083.33333333337</v>
      </c>
      <c r="I5" s="7">
        <f t="shared" si="0"/>
        <v>896083.33333333337</v>
      </c>
      <c r="J5" s="7">
        <f t="shared" si="0"/>
        <v>896083.33333333337</v>
      </c>
      <c r="K5" s="7">
        <f t="shared" si="0"/>
        <v>896083.33333333337</v>
      </c>
      <c r="L5" s="7">
        <f t="shared" si="0"/>
        <v>896083.33333333337</v>
      </c>
      <c r="M5" s="7">
        <f t="shared" si="0"/>
        <v>896083.33333333337</v>
      </c>
      <c r="N5" s="7">
        <f t="shared" si="0"/>
        <v>896083.33333333337</v>
      </c>
      <c r="O5" s="8">
        <v>10753000</v>
      </c>
    </row>
    <row r="7" spans="2:15" ht="23.1" customHeight="1" x14ac:dyDescent="0.25">
      <c r="B7" s="2" t="s">
        <v>17</v>
      </c>
    </row>
    <row r="8" spans="2:15" s="9" customFormat="1" ht="18" customHeight="1" x14ac:dyDescent="0.2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2:15" ht="18" customHeight="1" x14ac:dyDescent="0.25">
      <c r="B9" s="1" t="s">
        <v>24</v>
      </c>
      <c r="C9" s="1">
        <v>746305.92240000004</v>
      </c>
      <c r="D9" s="1">
        <v>786938.73600000003</v>
      </c>
      <c r="E9" s="1">
        <v>671626.83869999985</v>
      </c>
      <c r="O9" s="1">
        <f>SUM(C9:N9)</f>
        <v>2204871.4970999998</v>
      </c>
    </row>
    <row r="10" spans="2:15" ht="18" customHeight="1" x14ac:dyDescent="0.25">
      <c r="B10" s="1" t="s">
        <v>21</v>
      </c>
      <c r="C10" s="1">
        <v>100904.32000000001</v>
      </c>
      <c r="D10" s="1">
        <v>102348.48</v>
      </c>
      <c r="E10" s="1">
        <v>92898.5</v>
      </c>
      <c r="O10" s="1">
        <f>SUM(C10:N10)</f>
        <v>296151.3</v>
      </c>
    </row>
    <row r="11" spans="2:15" ht="18" customHeight="1" x14ac:dyDescent="0.25">
      <c r="B11" s="14" t="s">
        <v>22</v>
      </c>
      <c r="C11" s="15">
        <f t="shared" ref="C11:O11" si="1">C9+C10</f>
        <v>847210.2424000001</v>
      </c>
      <c r="D11" s="15">
        <f t="shared" si="1"/>
        <v>889287.21600000001</v>
      </c>
      <c r="E11" s="15">
        <f t="shared" si="1"/>
        <v>764525.33869999985</v>
      </c>
      <c r="F11" s="15">
        <f t="shared" si="1"/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15">
        <f t="shared" si="1"/>
        <v>0</v>
      </c>
      <c r="K11" s="15">
        <f t="shared" si="1"/>
        <v>0</v>
      </c>
      <c r="L11" s="15">
        <f t="shared" si="1"/>
        <v>0</v>
      </c>
      <c r="M11" s="15">
        <f t="shared" si="1"/>
        <v>0</v>
      </c>
      <c r="N11" s="15">
        <f t="shared" si="1"/>
        <v>0</v>
      </c>
      <c r="O11" s="15">
        <f t="shared" si="1"/>
        <v>2501022.7970999996</v>
      </c>
    </row>
    <row r="12" spans="2:15" ht="23.1" customHeight="1" x14ac:dyDescent="0.25">
      <c r="B12" s="14"/>
      <c r="C12" s="23"/>
      <c r="D12" s="23"/>
      <c r="E12" s="23"/>
      <c r="F12" s="23"/>
      <c r="G12" s="23"/>
      <c r="H12" s="23"/>
      <c r="I12" s="23"/>
      <c r="J12" s="23"/>
      <c r="K12" s="23"/>
    </row>
    <row r="14" spans="2:15" ht="23.1" customHeight="1" x14ac:dyDescent="0.25">
      <c r="C14" s="17" t="e">
        <f>AVERAGE(Tabela3567821[[#Totals],[JAN]:[ABR]])</f>
        <v>#REF!</v>
      </c>
    </row>
    <row r="15" spans="2:15" ht="23.1" customHeight="1" x14ac:dyDescent="0.25">
      <c r="C15" s="17">
        <f>C16/12</f>
        <v>718666.66666666663</v>
      </c>
    </row>
    <row r="16" spans="2:15" ht="23.1" customHeight="1" x14ac:dyDescent="0.25">
      <c r="C16" s="17">
        <v>8624000</v>
      </c>
      <c r="E16" s="1">
        <f>'TJ 25'!E1</f>
        <v>0</v>
      </c>
    </row>
    <row r="17" spans="3:11" ht="23.1" customHeight="1" x14ac:dyDescent="0.25">
      <c r="C17" s="17"/>
    </row>
    <row r="20" spans="3:11" ht="23.1" customHeight="1" x14ac:dyDescent="0.25">
      <c r="K20" s="22"/>
    </row>
    <row r="21" spans="3:11" ht="23.1" customHeight="1" x14ac:dyDescent="0.25">
      <c r="K21" s="22"/>
    </row>
  </sheetData>
  <printOptions horizontalCentered="1"/>
  <pageMargins left="0.31527777777777799" right="0.31527777777777799" top="0.94513888888888897" bottom="0.74791666666666701" header="0.31527777777777799" footer="0.51180555555555496"/>
  <pageSetup paperSize="9" scale="50" firstPageNumber="0" orientation="landscape" horizontalDpi="300" verticalDpi="300"/>
  <headerFooter>
    <oddHeader>&amp;C&amp;"Segoe UI,Normal"&amp;12Poder Judiciário
Tribunal de Justiça do Maranhão
Execução das Receitas</odd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TJ 25</vt:lpstr>
      <vt:lpstr>FERJ 25</vt:lpstr>
      <vt:lpstr>FESMAM 25</vt:lpstr>
      <vt:lpstr>FERC 25</vt:lpstr>
      <vt:lpstr>FUNSEG 25</vt:lpstr>
      <vt:lpstr>'FERC 25'!Area_de_impressao</vt:lpstr>
      <vt:lpstr>'FERJ 25'!Area_de_impressao</vt:lpstr>
      <vt:lpstr>'FESMAM 25'!Area_de_impressao</vt:lpstr>
      <vt:lpstr>'FUNSEG 25'!Area_de_impressao</vt:lpstr>
      <vt:lpstr>'TJ 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Luciano Jorge de Oliveira Borges</dc:creator>
  <dc:description/>
  <cp:lastModifiedBy>Cristiano de Jesus Sousa de Abreu</cp:lastModifiedBy>
  <cp:revision>1</cp:revision>
  <cp:lastPrinted>2023-12-12T12:29:23Z</cp:lastPrinted>
  <dcterms:created xsi:type="dcterms:W3CDTF">2017-09-20T11:11:33Z</dcterms:created>
  <dcterms:modified xsi:type="dcterms:W3CDTF">2025-04-15T19:34:49Z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