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"/>
    </mc:Choice>
  </mc:AlternateContent>
  <bookViews>
    <workbookView xWindow="0" yWindow="0" windowWidth="28800" windowHeight="11430" activeTab="5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</sheets>
  <definedNames>
    <definedName name="_xlnm._FilterDatabase" localSheetId="3" hidden="1">PubABR!$A$2:$X$53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5" hidden="1">PubJun!$F$2:$AC$56</definedName>
    <definedName name="_xlnm._FilterDatabase" localSheetId="4" hidden="1">PubMai!$A$2:$X$54</definedName>
    <definedName name="_xlnm.Print_Area" localSheetId="3">PubABR!$A$1:$X$53</definedName>
    <definedName name="_xlnm.Print_Area" localSheetId="1">PubFev!$B$2:$Y$48</definedName>
    <definedName name="_xlnm.Print_Area" localSheetId="0">PubJan!$B$2:$Y$35</definedName>
    <definedName name="_xlnm.Print_Area" localSheetId="5">PubJun!$F$2:$AC$56</definedName>
    <definedName name="_xlnm.Print_Area" localSheetId="4">PubMai!$A$1:$X$54</definedName>
    <definedName name="_xlnm.Print_Area" localSheetId="2">Pubmar!$B$2:$Y$52</definedName>
    <definedName name="_xlnm.Print_Titles" localSheetId="3">PubABR!$2:$4</definedName>
    <definedName name="_xlnm.Print_Titles" localSheetId="1">PubFev!$2:$4</definedName>
    <definedName name="_xlnm.Print_Titles" localSheetId="0">PubJan!$2:$4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11" l="1"/>
  <c r="U56" i="11"/>
  <c r="T56" i="11"/>
  <c r="P56" i="11"/>
  <c r="A55" i="11"/>
  <c r="B55" i="11" s="1"/>
  <c r="C55" i="11" s="1"/>
  <c r="AC54" i="11"/>
  <c r="A54" i="11"/>
  <c r="B54" i="11" s="1"/>
  <c r="C54" i="11" s="1"/>
  <c r="Y53" i="11"/>
  <c r="AC53" i="11"/>
  <c r="A53" i="11"/>
  <c r="B53" i="11" s="1"/>
  <c r="C53" i="11" s="1"/>
  <c r="AC52" i="11"/>
  <c r="A52" i="11"/>
  <c r="B52" i="11" s="1"/>
  <c r="C52" i="11" s="1"/>
  <c r="A51" i="11"/>
  <c r="B51" i="11" s="1"/>
  <c r="C51" i="11" s="1"/>
  <c r="A50" i="11"/>
  <c r="B50" i="11" s="1"/>
  <c r="C50" i="11" s="1"/>
  <c r="A49" i="11"/>
  <c r="B49" i="11" s="1"/>
  <c r="C49" i="11" s="1"/>
  <c r="AC48" i="11"/>
  <c r="A48" i="11"/>
  <c r="B48" i="11" s="1"/>
  <c r="C48" i="11" s="1"/>
  <c r="A47" i="11"/>
  <c r="B47" i="11" s="1"/>
  <c r="C47" i="11" s="1"/>
  <c r="A46" i="11"/>
  <c r="B46" i="11" s="1"/>
  <c r="C46" i="11" s="1"/>
  <c r="A45" i="11"/>
  <c r="B45" i="11" s="1"/>
  <c r="C45" i="11" s="1"/>
  <c r="A44" i="11"/>
  <c r="B44" i="11" s="1"/>
  <c r="C44" i="11" s="1"/>
  <c r="AC43" i="11"/>
  <c r="A43" i="11"/>
  <c r="B43" i="11" s="1"/>
  <c r="C43" i="11" s="1"/>
  <c r="A42" i="11"/>
  <c r="B42" i="11" s="1"/>
  <c r="C42" i="11" s="1"/>
  <c r="Y41" i="11"/>
  <c r="A41" i="11"/>
  <c r="B41" i="11" s="1"/>
  <c r="C41" i="11" s="1"/>
  <c r="A40" i="11"/>
  <c r="B40" i="11" s="1"/>
  <c r="C40" i="11" s="1"/>
  <c r="A39" i="11"/>
  <c r="B39" i="11" s="1"/>
  <c r="C39" i="11" s="1"/>
  <c r="A38" i="11"/>
  <c r="B38" i="11" s="1"/>
  <c r="C38" i="11" s="1"/>
  <c r="AA37" i="11"/>
  <c r="AC37" i="11"/>
  <c r="A37" i="11"/>
  <c r="B37" i="11" s="1"/>
  <c r="C37" i="11" s="1"/>
  <c r="A36" i="11"/>
  <c r="B36" i="11" s="1"/>
  <c r="C36" i="11" s="1"/>
  <c r="A35" i="11"/>
  <c r="B35" i="11" s="1"/>
  <c r="C35" i="11" s="1"/>
  <c r="Y34" i="11"/>
  <c r="A33" i="11"/>
  <c r="B33" i="11" s="1"/>
  <c r="C33" i="11" s="1"/>
  <c r="AC32" i="11"/>
  <c r="Y32" i="11"/>
  <c r="A32" i="11"/>
  <c r="B32" i="11" s="1"/>
  <c r="C32" i="11" s="1"/>
  <c r="A31" i="11"/>
  <c r="B31" i="11" s="1"/>
  <c r="C31" i="11" s="1"/>
  <c r="A30" i="11"/>
  <c r="B30" i="11" s="1"/>
  <c r="C30" i="11" s="1"/>
  <c r="A29" i="11"/>
  <c r="B29" i="11" s="1"/>
  <c r="C29" i="11" s="1"/>
  <c r="A28" i="11"/>
  <c r="B28" i="11" s="1"/>
  <c r="C28" i="11" s="1"/>
  <c r="A27" i="11"/>
  <c r="B27" i="11" s="1"/>
  <c r="C27" i="11" s="1"/>
  <c r="A26" i="11"/>
  <c r="B26" i="11" s="1"/>
  <c r="C26" i="11" s="1"/>
  <c r="AC25" i="11"/>
  <c r="AA25" i="11"/>
  <c r="Y25" i="11"/>
  <c r="A25" i="11"/>
  <c r="B25" i="11" s="1"/>
  <c r="C25" i="11" s="1"/>
  <c r="A24" i="11"/>
  <c r="B24" i="11" s="1"/>
  <c r="C24" i="11" s="1"/>
  <c r="A23" i="11"/>
  <c r="B23" i="11" s="1"/>
  <c r="C23" i="11" s="1"/>
  <c r="A22" i="11"/>
  <c r="B22" i="11" s="1"/>
  <c r="C22" i="11" s="1"/>
  <c r="A21" i="11"/>
  <c r="B21" i="11" s="1"/>
  <c r="C21" i="11" s="1"/>
  <c r="A20" i="11"/>
  <c r="B20" i="11" s="1"/>
  <c r="C20" i="11" s="1"/>
  <c r="A19" i="11"/>
  <c r="B19" i="11" s="1"/>
  <c r="C19" i="11" s="1"/>
  <c r="AC18" i="11"/>
  <c r="A18" i="11"/>
  <c r="B18" i="11" s="1"/>
  <c r="C18" i="11" s="1"/>
  <c r="Y17" i="11"/>
  <c r="A17" i="11"/>
  <c r="B17" i="11" s="1"/>
  <c r="C17" i="11" s="1"/>
  <c r="A16" i="11"/>
  <c r="B16" i="11" s="1"/>
  <c r="C16" i="11" s="1"/>
  <c r="AC14" i="11"/>
  <c r="A14" i="11"/>
  <c r="B14" i="11" s="1"/>
  <c r="C14" i="11" s="1"/>
  <c r="Y13" i="11"/>
  <c r="A12" i="11"/>
  <c r="B12" i="11" s="1"/>
  <c r="C12" i="11" s="1"/>
  <c r="AA11" i="11"/>
  <c r="Y11" i="11"/>
  <c r="AC11" i="11"/>
  <c r="A11" i="11"/>
  <c r="B11" i="11" s="1"/>
  <c r="C11" i="11" s="1"/>
  <c r="AC10" i="11"/>
  <c r="AA10" i="11"/>
  <c r="Y10" i="11"/>
  <c r="AC9" i="11"/>
  <c r="AA9" i="11"/>
  <c r="Y9" i="11"/>
  <c r="A9" i="11"/>
  <c r="B9" i="11" s="1"/>
  <c r="C9" i="11" s="1"/>
  <c r="A8" i="11"/>
  <c r="B8" i="11" s="1"/>
  <c r="C8" i="11" s="1"/>
  <c r="A7" i="11"/>
  <c r="B7" i="11" s="1"/>
  <c r="C7" i="11" s="1"/>
  <c r="AC6" i="11"/>
  <c r="A6" i="11"/>
  <c r="B6" i="11" s="1"/>
  <c r="C6" i="11" s="1"/>
  <c r="A5" i="11"/>
  <c r="B5" i="11" s="1"/>
  <c r="C5" i="11" s="1"/>
  <c r="AA13" i="11" l="1"/>
  <c r="Y48" i="11"/>
  <c r="AC13" i="11"/>
  <c r="AA48" i="11"/>
  <c r="Y52" i="11"/>
  <c r="AC17" i="11"/>
  <c r="Y37" i="11"/>
  <c r="AA52" i="11"/>
  <c r="AC35" i="11"/>
  <c r="AA35" i="11"/>
  <c r="Y35" i="11"/>
  <c r="AA39" i="11"/>
  <c r="Y39" i="11"/>
  <c r="AC39" i="11"/>
  <c r="AA45" i="11"/>
  <c r="Y45" i="11"/>
  <c r="AC45" i="11"/>
  <c r="AC27" i="11"/>
  <c r="AA27" i="11"/>
  <c r="Y27" i="11"/>
  <c r="Y21" i="11"/>
  <c r="AA24" i="11"/>
  <c r="Y24" i="11"/>
  <c r="AC24" i="11"/>
  <c r="AA28" i="11"/>
  <c r="Y28" i="11"/>
  <c r="AC28" i="11"/>
  <c r="AA31" i="11"/>
  <c r="Y31" i="11"/>
  <c r="AC31" i="11"/>
  <c r="Y40" i="11"/>
  <c r="AA40" i="11"/>
  <c r="AC40" i="11"/>
  <c r="Y46" i="11"/>
  <c r="AC46" i="11"/>
  <c r="AA46" i="11"/>
  <c r="AA7" i="11"/>
  <c r="Y7" i="11"/>
  <c r="AC7" i="11"/>
  <c r="AA16" i="11"/>
  <c r="Y16" i="11"/>
  <c r="AC16" i="11"/>
  <c r="AA20" i="11"/>
  <c r="Y20" i="11"/>
  <c r="AC20" i="11"/>
  <c r="Y8" i="11"/>
  <c r="AC8" i="11"/>
  <c r="AA8" i="11"/>
  <c r="AA12" i="11"/>
  <c r="Y12" i="11"/>
  <c r="AC12" i="11"/>
  <c r="AA22" i="11"/>
  <c r="Y22" i="11"/>
  <c r="AC22" i="11"/>
  <c r="AC26" i="11"/>
  <c r="Y26" i="11"/>
  <c r="AA26" i="11"/>
  <c r="Y29" i="11"/>
  <c r="AC29" i="11"/>
  <c r="AA29" i="11"/>
  <c r="Q56" i="11"/>
  <c r="R56" i="11"/>
  <c r="AC19" i="11"/>
  <c r="AA19" i="11"/>
  <c r="Y19" i="11"/>
  <c r="AC38" i="11"/>
  <c r="AA38" i="11"/>
  <c r="Y38" i="11"/>
  <c r="AC44" i="11"/>
  <c r="AA44" i="11"/>
  <c r="Y44" i="11"/>
  <c r="AC47" i="11"/>
  <c r="AA47" i="11"/>
  <c r="AA50" i="11"/>
  <c r="Y50" i="11"/>
  <c r="Y51" i="11"/>
  <c r="AC51" i="11"/>
  <c r="AA55" i="11"/>
  <c r="Y55" i="11"/>
  <c r="AC55" i="11"/>
  <c r="Y6" i="11"/>
  <c r="AC15" i="11"/>
  <c r="AA15" i="11"/>
  <c r="Y18" i="11"/>
  <c r="AA6" i="11"/>
  <c r="Y14" i="11"/>
  <c r="Y15" i="11"/>
  <c r="AA18" i="11"/>
  <c r="AC34" i="11"/>
  <c r="AA43" i="11"/>
  <c r="AA14" i="11"/>
  <c r="AA17" i="11"/>
  <c r="AA32" i="11"/>
  <c r="Y47" i="11"/>
  <c r="AC50" i="11"/>
  <c r="AA51" i="11"/>
  <c r="AC49" i="11"/>
  <c r="AA49" i="11"/>
  <c r="Y49" i="11"/>
  <c r="Y33" i="11"/>
  <c r="Y23" i="11"/>
  <c r="AA34" i="11"/>
  <c r="AC41" i="11"/>
  <c r="AA41" i="11"/>
  <c r="Y43" i="11"/>
  <c r="AA53" i="11"/>
  <c r="Y54" i="11"/>
  <c r="AA54" i="11"/>
  <c r="AA23" i="11" l="1"/>
  <c r="AC33" i="11"/>
  <c r="AC23" i="11"/>
  <c r="AC42" i="11"/>
  <c r="AA42" i="11"/>
  <c r="Y42" i="11"/>
  <c r="AC21" i="11"/>
  <c r="AB56" i="11"/>
  <c r="W56" i="11"/>
  <c r="AC5" i="11"/>
  <c r="AA5" i="11"/>
  <c r="Y5" i="11"/>
  <c r="S56" i="11"/>
  <c r="AA33" i="11"/>
  <c r="Y36" i="11"/>
  <c r="AC36" i="11"/>
  <c r="AA36" i="11"/>
  <c r="X56" i="11"/>
  <c r="Y30" i="11"/>
  <c r="Z56" i="11"/>
  <c r="AA21" i="11"/>
  <c r="AC30" i="11"/>
  <c r="AA30" i="11"/>
  <c r="AA56" i="11" l="1"/>
  <c r="AC56" i="11"/>
  <c r="Y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<sst xmlns="http://schemas.openxmlformats.org/spreadsheetml/2006/main" count="2190" uniqueCount="140">
  <si>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</si>
  <si>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</si>
  <si>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</si>
  <si>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</si>
  <si>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</si>
  <si>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</si>
  <si>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</si>
  <si>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</si>
  <si>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</si>
  <si>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</si>
  <si>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</si>
  <si>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</si>
  <si>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</si>
  <si>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</si>
  <si>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</si>
  <si>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</si>
  <si>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</si>
  <si>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</si>
  <si>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</si>
  <si>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</si>
  <si>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</si>
  <si>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</si>
  <si>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</si>
  <si>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</si>
  <si>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</si>
  <si>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</si>
  <si>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</si>
  <si>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</si>
  <si>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</si>
  <si>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</si>
  <si>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</si>
  <si>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</si>
  <si>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</si>
  <si>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</si>
  <si>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</si>
  <si>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</si>
  <si>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</si>
  <si>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</si>
  <si>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</si>
  <si>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</si>
  <si>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</si>
  <si>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</si>
  <si>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</si>
  <si>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</si>
  <si>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</si>
  <si>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</si>
  <si>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</si>
  <si>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</si>
  <si>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</si>
  <si>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</si>
  <si>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</si>
  <si>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</si>
  <si>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</si>
  <si>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</si>
  <si>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</si>
  <si>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</si>
  <si>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</si>
  <si>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</si>
  <si>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</si>
  <si>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</si>
  <si>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</si>
  <si>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</si>
  <si>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</si>
  <si>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</si>
  <si>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</si>
  <si>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</si>
  <si>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</si>
  <si>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</si>
  <si>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</si>
  <si>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</si>
  <si>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</si>
  <si>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</si>
  <si>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</si>
  <si>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</si>
  <si>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</si>
  <si>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</si>
  <si>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</si>
  <si>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</si>
  <si>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</si>
  <si>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</si>
  <si>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</si>
  <si>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</si>
  <si>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</si>
  <si>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</si>
  <si>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</si>
  <si>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</si>
  <si>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</si>
  <si>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</si>
  <si>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</si>
  <si>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</si>
  <si>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</si>
  <si>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</si>
  <si>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</si>
  <si>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</si>
  <si>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</si>
  <si>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</si>
  <si>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</si>
  <si>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</si>
  <si>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</si>
  <si>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</si>
  <si>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</si>
  <si>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</si>
  <si>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</si>
  <si>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</si>
  <si>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</si>
  <si>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</si>
  <si>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</si>
  <si>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</si>
  <si>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</si>
  <si>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</si>
  <si>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</si>
  <si>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</si>
  <si>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</si>
  <si>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</si>
  <si>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</si>
  <si>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</si>
  <si>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</si>
  <si>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</si>
  <si>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</si>
  <si>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</si>
  <si>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</si>
  <si>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</si>
  <si>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</si>
  <si>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</si>
  <si>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</si>
  <si>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</si>
  <si>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</si>
  <si>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</si>
  <si>
    <t>AIEF_OBRARE</t>
  </si>
  <si>
    <t>EMC_SJCRUPU</t>
  </si>
  <si>
    <t>EMC_FSPEDAG</t>
  </si>
  <si>
    <t>EMC_FITINGA</t>
  </si>
  <si>
    <t>EMC_FGRAJAU</t>
  </si>
  <si>
    <t>EMR_FESTREI</t>
  </si>
  <si>
    <t>EMR_FPEDREI</t>
  </si>
  <si>
    <t>EMC_FPINHEI</t>
  </si>
  <si>
    <t>EMA_ACAILAN</t>
  </si>
  <si>
    <t>EMC_SJLUZIA</t>
  </si>
  <si>
    <t>EMC_FPASSFR</t>
  </si>
  <si>
    <t>EMR_FZEDOCA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</si>
</sst>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opLeftCell="H1" zoomScaleNormal="100" workbookViewId="0">
      <selection activeCell="X5" sqref="X5:X34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81" t="s">
        <v>0</v>
      </c>
      <c r="C2" s="83"/>
      <c r="D2" s="83"/>
      <c r="E2" s="83"/>
      <c r="F2" s="83"/>
      <c r="G2" s="83"/>
      <c r="H2" s="83"/>
      <c r="I2" s="83"/>
      <c r="J2" s="83"/>
      <c r="K2" s="91"/>
      <c r="L2" s="79" t="s">
        <v>1</v>
      </c>
      <c r="M2" s="92" t="s">
        <v>2</v>
      </c>
      <c r="N2" s="93"/>
      <c r="O2" s="79" t="s">
        <v>3</v>
      </c>
      <c r="P2" s="79" t="s">
        <v>4</v>
      </c>
      <c r="Q2" s="81" t="s">
        <v>5</v>
      </c>
      <c r="R2" s="91"/>
      <c r="S2" s="79" t="s">
        <v>6</v>
      </c>
      <c r="T2" s="81" t="s">
        <v>7</v>
      </c>
      <c r="U2" s="82"/>
      <c r="V2" s="83"/>
      <c r="W2" s="82"/>
      <c r="X2" s="83"/>
      <c r="Y2" s="84"/>
    </row>
    <row r="3" spans="2:25" x14ac:dyDescent="0.25">
      <c r="B3" s="85" t="s">
        <v>8</v>
      </c>
      <c r="C3" s="86"/>
      <c r="D3" s="87" t="s">
        <v>9</v>
      </c>
      <c r="E3" s="87" t="s">
        <v>10</v>
      </c>
      <c r="F3" s="89" t="s">
        <v>11</v>
      </c>
      <c r="G3" s="90"/>
      <c r="H3" s="87" t="s">
        <v>12</v>
      </c>
      <c r="I3" s="85" t="s">
        <v>13</v>
      </c>
      <c r="J3" s="86"/>
      <c r="K3" s="87" t="s">
        <v>14</v>
      </c>
      <c r="L3" s="80"/>
      <c r="M3" s="34" t="s">
        <v>15</v>
      </c>
      <c r="N3" s="34" t="s">
        <v>16</v>
      </c>
      <c r="O3" s="80"/>
      <c r="P3" s="80"/>
      <c r="Q3" s="4" t="s">
        <v>17</v>
      </c>
      <c r="R3" s="4" t="s">
        <v>18</v>
      </c>
      <c r="S3" s="8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8"/>
      <c r="E4" s="88"/>
      <c r="F4" s="36" t="s">
        <v>25</v>
      </c>
      <c r="G4" s="36" t="s">
        <v>26</v>
      </c>
      <c r="H4" s="88"/>
      <c r="I4" s="36" t="s">
        <v>23</v>
      </c>
      <c r="J4" s="36" t="s">
        <v>24</v>
      </c>
      <c r="K4" s="8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showGridLines="0" topLeftCell="J1" zoomScaleNormal="100" workbookViewId="0">
      <selection activeCell="X5" sqref="X5:X47"/>
    </sheetView>
  </sheetViews>
  <sheetFormatPr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81" t="s">
        <v>0</v>
      </c>
      <c r="C2" s="83"/>
      <c r="D2" s="83"/>
      <c r="E2" s="83"/>
      <c r="F2" s="83"/>
      <c r="G2" s="83"/>
      <c r="H2" s="83"/>
      <c r="I2" s="83"/>
      <c r="J2" s="83"/>
      <c r="K2" s="91"/>
      <c r="L2" s="79" t="s">
        <v>1</v>
      </c>
      <c r="M2" s="92" t="s">
        <v>2</v>
      </c>
      <c r="N2" s="93"/>
      <c r="O2" s="79" t="s">
        <v>3</v>
      </c>
      <c r="P2" s="79" t="s">
        <v>4</v>
      </c>
      <c r="Q2" s="81" t="s">
        <v>5</v>
      </c>
      <c r="R2" s="91"/>
      <c r="S2" s="79" t="s">
        <v>6</v>
      </c>
      <c r="T2" s="81" t="s">
        <v>7</v>
      </c>
      <c r="U2" s="82"/>
      <c r="V2" s="83"/>
      <c r="W2" s="82"/>
      <c r="X2" s="83"/>
      <c r="Y2" s="84"/>
    </row>
    <row r="3" spans="2:25" x14ac:dyDescent="0.25">
      <c r="B3" s="85" t="s">
        <v>8</v>
      </c>
      <c r="C3" s="86"/>
      <c r="D3" s="87" t="s">
        <v>9</v>
      </c>
      <c r="E3" s="87" t="s">
        <v>10</v>
      </c>
      <c r="F3" s="89" t="s">
        <v>11</v>
      </c>
      <c r="G3" s="90"/>
      <c r="H3" s="87" t="s">
        <v>12</v>
      </c>
      <c r="I3" s="85" t="s">
        <v>13</v>
      </c>
      <c r="J3" s="86"/>
      <c r="K3" s="87" t="s">
        <v>14</v>
      </c>
      <c r="L3" s="80"/>
      <c r="M3" s="34" t="s">
        <v>15</v>
      </c>
      <c r="N3" s="34" t="s">
        <v>16</v>
      </c>
      <c r="O3" s="80"/>
      <c r="P3" s="80"/>
      <c r="Q3" s="4" t="s">
        <v>17</v>
      </c>
      <c r="R3" s="4" t="s">
        <v>18</v>
      </c>
      <c r="S3" s="8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8"/>
      <c r="E4" s="88"/>
      <c r="F4" s="36" t="s">
        <v>25</v>
      </c>
      <c r="G4" s="36" t="s">
        <v>26</v>
      </c>
      <c r="H4" s="88"/>
      <c r="I4" s="36" t="s">
        <v>23</v>
      </c>
      <c r="J4" s="36" t="s">
        <v>24</v>
      </c>
      <c r="K4" s="8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D47" zoomScaleNormal="100" workbookViewId="0">
      <selection activeCell="D56" sqref="D56"/>
    </sheetView>
  </sheetViews>
  <sheetFormatPr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81" t="s">
        <v>0</v>
      </c>
      <c r="C2" s="83"/>
      <c r="D2" s="83"/>
      <c r="E2" s="83"/>
      <c r="F2" s="83"/>
      <c r="G2" s="83"/>
      <c r="H2" s="83"/>
      <c r="I2" s="83"/>
      <c r="J2" s="83"/>
      <c r="K2" s="91"/>
      <c r="L2" s="79" t="s">
        <v>1</v>
      </c>
      <c r="M2" s="92" t="s">
        <v>2</v>
      </c>
      <c r="N2" s="93"/>
      <c r="O2" s="79" t="s">
        <v>3</v>
      </c>
      <c r="P2" s="79" t="s">
        <v>4</v>
      </c>
      <c r="Q2" s="81" t="s">
        <v>5</v>
      </c>
      <c r="R2" s="91"/>
      <c r="S2" s="79" t="s">
        <v>6</v>
      </c>
      <c r="T2" s="81" t="s">
        <v>7</v>
      </c>
      <c r="U2" s="82"/>
      <c r="V2" s="83"/>
      <c r="W2" s="82"/>
      <c r="X2" s="83"/>
      <c r="Y2" s="84"/>
    </row>
    <row r="3" spans="2:25" x14ac:dyDescent="0.25">
      <c r="B3" s="85" t="s">
        <v>8</v>
      </c>
      <c r="C3" s="86"/>
      <c r="D3" s="87" t="s">
        <v>9</v>
      </c>
      <c r="E3" s="87" t="s">
        <v>10</v>
      </c>
      <c r="F3" s="89" t="s">
        <v>11</v>
      </c>
      <c r="G3" s="90"/>
      <c r="H3" s="87" t="s">
        <v>12</v>
      </c>
      <c r="I3" s="85" t="s">
        <v>13</v>
      </c>
      <c r="J3" s="86"/>
      <c r="K3" s="87" t="s">
        <v>14</v>
      </c>
      <c r="L3" s="80"/>
      <c r="M3" s="34" t="s">
        <v>15</v>
      </c>
      <c r="N3" s="34" t="s">
        <v>16</v>
      </c>
      <c r="O3" s="80"/>
      <c r="P3" s="80"/>
      <c r="Q3" s="4" t="s">
        <v>17</v>
      </c>
      <c r="R3" s="4" t="s">
        <v>18</v>
      </c>
      <c r="S3" s="80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88"/>
      <c r="E4" s="88"/>
      <c r="F4" s="36" t="s">
        <v>25</v>
      </c>
      <c r="G4" s="36" t="s">
        <v>26</v>
      </c>
      <c r="H4" s="88"/>
      <c r="I4" s="36" t="s">
        <v>23</v>
      </c>
      <c r="J4" s="36" t="s">
        <v>24</v>
      </c>
      <c r="K4" s="88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D46" zoomScale="98" zoomScaleNormal="98" workbookViewId="0">
      <selection activeCell="M56" sqref="A56:XFD59"/>
    </sheetView>
  </sheetViews>
  <sheetFormatPr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96" t="s">
        <v>0</v>
      </c>
      <c r="B2" s="98"/>
      <c r="C2" s="98"/>
      <c r="D2" s="98"/>
      <c r="E2" s="98"/>
      <c r="F2" s="98"/>
      <c r="G2" s="98"/>
      <c r="H2" s="98"/>
      <c r="I2" s="98"/>
      <c r="J2" s="106"/>
      <c r="K2" s="94" t="s">
        <v>1</v>
      </c>
      <c r="L2" s="107" t="s">
        <v>2</v>
      </c>
      <c r="M2" s="108"/>
      <c r="N2" s="94" t="s">
        <v>3</v>
      </c>
      <c r="O2" s="94" t="s">
        <v>4</v>
      </c>
      <c r="P2" s="96" t="s">
        <v>5</v>
      </c>
      <c r="Q2" s="106"/>
      <c r="R2" s="94" t="s">
        <v>6</v>
      </c>
      <c r="S2" s="96" t="s">
        <v>7</v>
      </c>
      <c r="T2" s="97"/>
      <c r="U2" s="98"/>
      <c r="V2" s="97"/>
      <c r="W2" s="98"/>
      <c r="X2" s="99"/>
    </row>
    <row r="3" spans="1:24" ht="25.5" x14ac:dyDescent="0.25">
      <c r="A3" s="100" t="s">
        <v>8</v>
      </c>
      <c r="B3" s="101"/>
      <c r="C3" s="102" t="s">
        <v>9</v>
      </c>
      <c r="D3" s="102" t="s">
        <v>10</v>
      </c>
      <c r="E3" s="104" t="s">
        <v>11</v>
      </c>
      <c r="F3" s="105"/>
      <c r="G3" s="102" t="s">
        <v>12</v>
      </c>
      <c r="H3" s="100" t="s">
        <v>13</v>
      </c>
      <c r="I3" s="101"/>
      <c r="J3" s="102" t="s">
        <v>14</v>
      </c>
      <c r="K3" s="95"/>
      <c r="L3" s="43" t="s">
        <v>15</v>
      </c>
      <c r="M3" s="43" t="s">
        <v>16</v>
      </c>
      <c r="N3" s="95"/>
      <c r="O3" s="95"/>
      <c r="P3" s="44" t="s">
        <v>17</v>
      </c>
      <c r="Q3" s="44" t="s">
        <v>18</v>
      </c>
      <c r="R3" s="95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103"/>
      <c r="D4" s="103"/>
      <c r="E4" s="49" t="s">
        <v>25</v>
      </c>
      <c r="F4" s="49" t="s">
        <v>26</v>
      </c>
      <c r="G4" s="103"/>
      <c r="H4" s="49" t="s">
        <v>23</v>
      </c>
      <c r="I4" s="49" t="s">
        <v>24</v>
      </c>
      <c r="J4" s="103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  <row r="56" spans="1:24" x14ac:dyDescent="0.25">
      <c r="T56" s="41"/>
      <c r="V56" s="41"/>
      <c r="X56" s="41"/>
    </row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98" zoomScaleNormal="98" workbookViewId="0">
      <selection activeCell="F10" sqref="F10"/>
    </sheetView>
  </sheetViews>
  <sheetFormatPr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10.14062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96" t="s">
        <v>0</v>
      </c>
      <c r="B2" s="98"/>
      <c r="C2" s="98"/>
      <c r="D2" s="98"/>
      <c r="E2" s="98"/>
      <c r="F2" s="98"/>
      <c r="G2" s="98"/>
      <c r="H2" s="98"/>
      <c r="I2" s="98"/>
      <c r="J2" s="106"/>
      <c r="K2" s="94" t="s">
        <v>1</v>
      </c>
      <c r="L2" s="107" t="s">
        <v>2</v>
      </c>
      <c r="M2" s="108"/>
      <c r="N2" s="94" t="s">
        <v>3</v>
      </c>
      <c r="O2" s="94" t="s">
        <v>4</v>
      </c>
      <c r="P2" s="96" t="s">
        <v>5</v>
      </c>
      <c r="Q2" s="106"/>
      <c r="R2" s="94" t="s">
        <v>6</v>
      </c>
      <c r="S2" s="96" t="s">
        <v>7</v>
      </c>
      <c r="T2" s="97"/>
      <c r="U2" s="98"/>
      <c r="V2" s="97"/>
      <c r="W2" s="98"/>
      <c r="X2" s="99"/>
    </row>
    <row r="3" spans="1:24" x14ac:dyDescent="0.25">
      <c r="A3" s="100" t="s">
        <v>8</v>
      </c>
      <c r="B3" s="101"/>
      <c r="C3" s="102" t="s">
        <v>9</v>
      </c>
      <c r="D3" s="102" t="s">
        <v>10</v>
      </c>
      <c r="E3" s="104" t="s">
        <v>11</v>
      </c>
      <c r="F3" s="105"/>
      <c r="G3" s="102" t="s">
        <v>12</v>
      </c>
      <c r="H3" s="100" t="s">
        <v>13</v>
      </c>
      <c r="I3" s="101"/>
      <c r="J3" s="102" t="s">
        <v>14</v>
      </c>
      <c r="K3" s="95"/>
      <c r="L3" s="73" t="s">
        <v>15</v>
      </c>
      <c r="M3" s="73" t="s">
        <v>16</v>
      </c>
      <c r="N3" s="95"/>
      <c r="O3" s="95"/>
      <c r="P3" s="44" t="s">
        <v>17</v>
      </c>
      <c r="Q3" s="44" t="s">
        <v>18</v>
      </c>
      <c r="R3" s="95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75" t="s">
        <v>23</v>
      </c>
      <c r="B4" s="75" t="s">
        <v>24</v>
      </c>
      <c r="C4" s="103"/>
      <c r="D4" s="103"/>
      <c r="E4" s="75" t="s">
        <v>25</v>
      </c>
      <c r="F4" s="75" t="s">
        <v>26</v>
      </c>
      <c r="G4" s="103"/>
      <c r="H4" s="75" t="s">
        <v>23</v>
      </c>
      <c r="I4" s="75" t="s">
        <v>24</v>
      </c>
      <c r="J4" s="103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3.75" x14ac:dyDescent="0.25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38.25" x14ac:dyDescent="0.25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1" x14ac:dyDescent="0.25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63.75" x14ac:dyDescent="0.25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38.25" x14ac:dyDescent="0.25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38.25" x14ac:dyDescent="0.2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39" thickBot="1" x14ac:dyDescent="0.3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25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25"/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  <row r="59" spans="1:24" x14ac:dyDescent="0.25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showRowColHeaders="0" tabSelected="1" zoomScale="73" zoomScaleNormal="73" workbookViewId="0">
      <selection activeCell="D4" sqref="D4"/>
    </sheetView>
  </sheetViews>
  <sheetFormatPr defaultRowHeight="24.75" customHeight="1" x14ac:dyDescent="0.25"/>
  <cols>
    <col min="1" max="1" width="9.42578125" style="40" bestFit="1" customWidth="1"/>
    <col min="2" max="2" width="7.85546875" style="40" customWidth="1"/>
    <col min="3" max="5" width="7.7109375" style="40" customWidth="1"/>
    <col min="6" max="6" width="7" style="40" customWidth="1"/>
    <col min="7" max="7" width="9" style="112" bestFit="1" customWidth="1"/>
    <col min="8" max="8" width="9.7109375" style="40" customWidth="1"/>
    <col min="9" max="9" width="15.28515625" style="40" bestFit="1" customWidth="1"/>
    <col min="10" max="10" width="12.7109375" style="40" bestFit="1" customWidth="1"/>
    <col min="11" max="11" width="19.5703125" style="40" customWidth="1"/>
    <col min="12" max="12" width="5.7109375" style="40" bestFit="1" customWidth="1"/>
    <col min="13" max="13" width="6.28515625" style="40" bestFit="1" customWidth="1"/>
    <col min="14" max="14" width="19" style="40" customWidth="1"/>
    <col min="15" max="15" width="4.5703125" style="40" bestFit="1" customWidth="1"/>
    <col min="16" max="16" width="18.28515625" style="111" customWidth="1"/>
    <col min="17" max="17" width="16.5703125" style="111" bestFit="1" customWidth="1"/>
    <col min="18" max="18" width="15.42578125" style="111" bestFit="1" customWidth="1"/>
    <col min="19" max="19" width="23.28515625" style="111" bestFit="1" customWidth="1"/>
    <col min="20" max="20" width="12.28515625" style="111" customWidth="1"/>
    <col min="21" max="21" width="7.85546875" style="111" bestFit="1" customWidth="1"/>
    <col min="22" max="22" width="12.7109375" style="111" bestFit="1" customWidth="1"/>
    <col min="23" max="23" width="18.5703125" style="111" customWidth="1"/>
    <col min="24" max="24" width="18.140625" style="111" customWidth="1"/>
    <col min="25" max="25" width="9.140625" style="110" customWidth="1"/>
    <col min="26" max="26" width="17" style="111" customWidth="1"/>
    <col min="27" max="27" width="9" style="110" customWidth="1"/>
    <col min="28" max="28" width="18.7109375" style="111" customWidth="1"/>
    <col min="29" max="29" width="9.42578125" style="110" customWidth="1"/>
    <col min="30" max="16384" width="9.140625" style="40"/>
  </cols>
  <sheetData>
    <row r="1" spans="1:29" ht="24.75" customHeight="1" thickBot="1" x14ac:dyDescent="0.3"/>
    <row r="2" spans="1:29" ht="36.75" customHeight="1" thickBot="1" x14ac:dyDescent="0.3">
      <c r="F2" s="96" t="s">
        <v>0</v>
      </c>
      <c r="G2" s="98"/>
      <c r="H2" s="98"/>
      <c r="I2" s="98"/>
      <c r="J2" s="98"/>
      <c r="K2" s="98"/>
      <c r="L2" s="98"/>
      <c r="M2" s="98"/>
      <c r="N2" s="98"/>
      <c r="O2" s="106"/>
      <c r="P2" s="94" t="s">
        <v>1</v>
      </c>
      <c r="Q2" s="107" t="s">
        <v>2</v>
      </c>
      <c r="R2" s="108"/>
      <c r="S2" s="94" t="s">
        <v>3</v>
      </c>
      <c r="T2" s="94" t="s">
        <v>4</v>
      </c>
      <c r="U2" s="96" t="s">
        <v>5</v>
      </c>
      <c r="V2" s="106"/>
      <c r="W2" s="94" t="s">
        <v>6</v>
      </c>
      <c r="X2" s="96" t="s">
        <v>7</v>
      </c>
      <c r="Y2" s="97"/>
      <c r="Z2" s="98"/>
      <c r="AA2" s="97"/>
      <c r="AB2" s="98"/>
      <c r="AC2" s="99"/>
    </row>
    <row r="3" spans="1:29" ht="36.75" customHeight="1" x14ac:dyDescent="0.25">
      <c r="F3" s="100" t="s">
        <v>8</v>
      </c>
      <c r="G3" s="101"/>
      <c r="H3" s="102" t="s">
        <v>9</v>
      </c>
      <c r="I3" s="102" t="s">
        <v>10</v>
      </c>
      <c r="J3" s="104" t="s">
        <v>11</v>
      </c>
      <c r="K3" s="105"/>
      <c r="L3" s="102" t="s">
        <v>12</v>
      </c>
      <c r="M3" s="100" t="s">
        <v>13</v>
      </c>
      <c r="N3" s="101"/>
      <c r="O3" s="102" t="s">
        <v>14</v>
      </c>
      <c r="P3" s="95"/>
      <c r="Q3" s="76" t="s">
        <v>15</v>
      </c>
      <c r="R3" s="76" t="s">
        <v>16</v>
      </c>
      <c r="S3" s="95"/>
      <c r="T3" s="95"/>
      <c r="U3" s="44" t="s">
        <v>17</v>
      </c>
      <c r="V3" s="44" t="s">
        <v>18</v>
      </c>
      <c r="W3" s="95"/>
      <c r="X3" s="77" t="s">
        <v>19</v>
      </c>
      <c r="Y3" s="46" t="s">
        <v>20</v>
      </c>
      <c r="Z3" s="77" t="s">
        <v>21</v>
      </c>
      <c r="AA3" s="47" t="s">
        <v>20</v>
      </c>
      <c r="AB3" s="48" t="s">
        <v>22</v>
      </c>
      <c r="AC3" s="47" t="s">
        <v>20</v>
      </c>
    </row>
    <row r="4" spans="1:29" ht="36.75" customHeight="1" thickBot="1" x14ac:dyDescent="0.3">
      <c r="F4" s="78" t="s">
        <v>23</v>
      </c>
      <c r="G4" s="78" t="s">
        <v>24</v>
      </c>
      <c r="H4" s="103"/>
      <c r="I4" s="103"/>
      <c r="J4" s="78" t="s">
        <v>25</v>
      </c>
      <c r="K4" s="78" t="s">
        <v>26</v>
      </c>
      <c r="L4" s="103"/>
      <c r="M4" s="78" t="s">
        <v>23</v>
      </c>
      <c r="N4" s="78" t="s">
        <v>24</v>
      </c>
      <c r="O4" s="103"/>
      <c r="P4" s="78" t="s">
        <v>27</v>
      </c>
      <c r="Q4" s="50" t="s">
        <v>28</v>
      </c>
      <c r="R4" s="50" t="s">
        <v>29</v>
      </c>
      <c r="S4" s="50" t="s">
        <v>30</v>
      </c>
      <c r="T4" s="50" t="s">
        <v>31</v>
      </c>
      <c r="U4" s="50" t="s">
        <v>32</v>
      </c>
      <c r="V4" s="50" t="s">
        <v>33</v>
      </c>
      <c r="W4" s="78" t="s">
        <v>34</v>
      </c>
      <c r="X4" s="51" t="s">
        <v>35</v>
      </c>
      <c r="Y4" s="52" t="s">
        <v>36</v>
      </c>
      <c r="Z4" s="51" t="s">
        <v>37</v>
      </c>
      <c r="AA4" s="52" t="s">
        <v>38</v>
      </c>
      <c r="AB4" s="53" t="s">
        <v>39</v>
      </c>
      <c r="AC4" s="52" t="s">
        <v>40</v>
      </c>
    </row>
    <row r="5" spans="1:29" ht="93.75" customHeight="1" x14ac:dyDescent="0.25">
      <c r="A5" s="40" t="str">
        <f>LEFT(I5,9)</f>
        <v>0411.0901</v>
      </c>
      <c r="B5" s="40" t="str">
        <f>RIGHT(A5,4)</f>
        <v>0901</v>
      </c>
      <c r="C5" s="40">
        <f>VALUE(B5)</f>
        <v>901</v>
      </c>
      <c r="F5" s="54" t="s">
        <v>42</v>
      </c>
      <c r="G5" s="54" t="s">
        <v>43</v>
      </c>
      <c r="H5" s="54" t="s">
        <v>44</v>
      </c>
      <c r="I5" s="54" t="s">
        <v>45</v>
      </c>
      <c r="J5" s="54" t="s">
        <v>46</v>
      </c>
      <c r="K5" s="54" t="s">
        <v>47</v>
      </c>
      <c r="L5" s="54">
        <v>20</v>
      </c>
      <c r="M5" s="54">
        <v>101</v>
      </c>
      <c r="N5" s="54" t="s">
        <v>48</v>
      </c>
      <c r="O5" s="54">
        <v>1</v>
      </c>
      <c r="P5" s="56">
        <v>30607379</v>
      </c>
      <c r="Q5" s="56">
        <v>0</v>
      </c>
      <c r="R5" s="56">
        <v>0</v>
      </c>
      <c r="S5" s="37">
        <v>30607379</v>
      </c>
      <c r="T5" s="56">
        <v>0</v>
      </c>
      <c r="U5" s="56">
        <v>0</v>
      </c>
      <c r="V5" s="56">
        <v>0</v>
      </c>
      <c r="W5" s="56">
        <v>30607379</v>
      </c>
      <c r="X5" s="37">
        <v>13814057.5</v>
      </c>
      <c r="Y5" s="57">
        <f t="shared" ref="Y5:AC55" si="0">IFERROR(X5/$W5,"")</f>
        <v>0.45133095192502437</v>
      </c>
      <c r="Z5" s="56">
        <v>13814057.5</v>
      </c>
      <c r="AA5" s="57">
        <f t="shared" ref="AA5:AA55" si="1">IFERROR(Z5/$W5,"")</f>
        <v>0.45133095192502437</v>
      </c>
      <c r="AB5" s="56">
        <v>13814057.5</v>
      </c>
      <c r="AC5" s="57">
        <f t="shared" ref="AC5:AC55" si="2">IFERROR(AB5/$W5,"")</f>
        <v>0.45133095192502437</v>
      </c>
    </row>
    <row r="6" spans="1:29" ht="93.75" customHeight="1" x14ac:dyDescent="0.25">
      <c r="A6" s="40" t="str">
        <f t="shared" ref="A6:A55" si="3">LEFT(I6,9)</f>
        <v>0411.0900</v>
      </c>
      <c r="B6" s="40" t="str">
        <f t="shared" ref="B6:B55" si="4">RIGHT(A6,4)</f>
        <v>0900</v>
      </c>
      <c r="C6" s="40">
        <f t="shared" ref="C6:C55" si="5">VALUE(B6)</f>
        <v>900</v>
      </c>
      <c r="F6" s="58" t="s">
        <v>42</v>
      </c>
      <c r="G6" s="58" t="s">
        <v>43</v>
      </c>
      <c r="H6" s="58" t="s">
        <v>49</v>
      </c>
      <c r="I6" s="58" t="s">
        <v>50</v>
      </c>
      <c r="J6" s="58" t="s">
        <v>46</v>
      </c>
      <c r="K6" s="58" t="s">
        <v>51</v>
      </c>
      <c r="L6" s="58">
        <v>20</v>
      </c>
      <c r="M6" s="58">
        <v>101</v>
      </c>
      <c r="N6" s="58" t="s">
        <v>48</v>
      </c>
      <c r="O6" s="58">
        <v>1</v>
      </c>
      <c r="P6" s="37">
        <v>142656235</v>
      </c>
      <c r="Q6" s="37">
        <v>0</v>
      </c>
      <c r="R6" s="37">
        <v>0</v>
      </c>
      <c r="S6" s="37">
        <v>142656235</v>
      </c>
      <c r="T6" s="37">
        <v>0</v>
      </c>
      <c r="U6" s="37">
        <v>0</v>
      </c>
      <c r="V6" s="37">
        <v>0</v>
      </c>
      <c r="W6" s="39">
        <v>142656235</v>
      </c>
      <c r="X6" s="37">
        <v>69257944.920000002</v>
      </c>
      <c r="Y6" s="60">
        <f t="shared" si="0"/>
        <v>0.48548838345551459</v>
      </c>
      <c r="Z6" s="37">
        <v>69257944.920000002</v>
      </c>
      <c r="AA6" s="60">
        <f t="shared" si="1"/>
        <v>0.48548838345551459</v>
      </c>
      <c r="AB6" s="37">
        <v>69257944.920000002</v>
      </c>
      <c r="AC6" s="60">
        <f t="shared" si="2"/>
        <v>0.48548838345551459</v>
      </c>
    </row>
    <row r="7" spans="1:29" ht="93.75" customHeight="1" x14ac:dyDescent="0.25">
      <c r="A7" s="40" t="str">
        <f t="shared" si="3"/>
        <v>0411.0963</v>
      </c>
      <c r="B7" s="40" t="str">
        <f t="shared" si="4"/>
        <v>0963</v>
      </c>
      <c r="C7" s="40">
        <f t="shared" si="5"/>
        <v>963</v>
      </c>
      <c r="F7" s="58" t="s">
        <v>42</v>
      </c>
      <c r="G7" s="58" t="s">
        <v>43</v>
      </c>
      <c r="H7" s="58" t="s">
        <v>52</v>
      </c>
      <c r="I7" s="58" t="s">
        <v>53</v>
      </c>
      <c r="J7" s="58" t="s">
        <v>46</v>
      </c>
      <c r="K7" s="58" t="s">
        <v>54</v>
      </c>
      <c r="L7" s="58">
        <v>20</v>
      </c>
      <c r="M7" s="58">
        <v>101</v>
      </c>
      <c r="N7" s="58" t="s">
        <v>48</v>
      </c>
      <c r="O7" s="58">
        <v>1</v>
      </c>
      <c r="P7" s="37">
        <v>3637520</v>
      </c>
      <c r="Q7" s="37">
        <v>0</v>
      </c>
      <c r="R7" s="37">
        <v>0</v>
      </c>
      <c r="S7" s="37">
        <v>3637520</v>
      </c>
      <c r="T7" s="37">
        <v>0</v>
      </c>
      <c r="U7" s="37">
        <v>0</v>
      </c>
      <c r="V7" s="37">
        <v>0</v>
      </c>
      <c r="W7" s="39">
        <v>3637520</v>
      </c>
      <c r="X7" s="37">
        <v>1663340.51</v>
      </c>
      <c r="Y7" s="60">
        <f>IFERROR(X7/$W7,"")</f>
        <v>0.45727322736369835</v>
      </c>
      <c r="Z7" s="37">
        <v>1663340.51</v>
      </c>
      <c r="AA7" s="60">
        <f t="shared" si="1"/>
        <v>0.45727322736369835</v>
      </c>
      <c r="AB7" s="37">
        <v>1663340.51</v>
      </c>
      <c r="AC7" s="60">
        <f t="shared" si="2"/>
        <v>0.45727322736369835</v>
      </c>
    </row>
    <row r="8" spans="1:29" ht="93.75" customHeight="1" x14ac:dyDescent="0.25">
      <c r="A8" s="40" t="str">
        <f t="shared" si="3"/>
        <v>0499.0970</v>
      </c>
      <c r="B8" s="40" t="str">
        <f t="shared" si="4"/>
        <v>0970</v>
      </c>
      <c r="C8" s="40">
        <f t="shared" si="5"/>
        <v>970</v>
      </c>
      <c r="F8" s="58" t="s">
        <v>42</v>
      </c>
      <c r="G8" s="58" t="s">
        <v>43</v>
      </c>
      <c r="H8" s="58" t="s">
        <v>55</v>
      </c>
      <c r="I8" s="58" t="s">
        <v>56</v>
      </c>
      <c r="J8" s="58" t="s">
        <v>57</v>
      </c>
      <c r="K8" s="58" t="s">
        <v>58</v>
      </c>
      <c r="L8" s="58">
        <v>10</v>
      </c>
      <c r="M8" s="58">
        <v>101</v>
      </c>
      <c r="N8" s="58" t="s">
        <v>48</v>
      </c>
      <c r="O8" s="58">
        <v>3</v>
      </c>
      <c r="P8" s="37">
        <v>201223000</v>
      </c>
      <c r="Q8" s="37">
        <v>0</v>
      </c>
      <c r="R8" s="37">
        <v>0</v>
      </c>
      <c r="S8" s="37">
        <v>201223000</v>
      </c>
      <c r="T8" s="37">
        <v>0</v>
      </c>
      <c r="U8" s="37">
        <v>0</v>
      </c>
      <c r="V8" s="37">
        <v>0</v>
      </c>
      <c r="W8" s="39">
        <v>201223000</v>
      </c>
      <c r="X8" s="37">
        <v>795463.69</v>
      </c>
      <c r="Y8" s="60">
        <f t="shared" si="0"/>
        <v>3.9531449685175149E-3</v>
      </c>
      <c r="Z8" s="37">
        <v>795463.69</v>
      </c>
      <c r="AA8" s="60">
        <f t="shared" si="1"/>
        <v>3.9531449685175149E-3</v>
      </c>
      <c r="AB8" s="37">
        <v>795463.69</v>
      </c>
      <c r="AC8" s="60">
        <f t="shared" si="2"/>
        <v>3.9531449685175149E-3</v>
      </c>
    </row>
    <row r="9" spans="1:29" ht="93.75" customHeight="1" x14ac:dyDescent="0.25">
      <c r="A9" s="40" t="str">
        <f t="shared" si="3"/>
        <v>0499.0970</v>
      </c>
      <c r="B9" s="40" t="str">
        <f t="shared" si="4"/>
        <v>0970</v>
      </c>
      <c r="C9" s="40">
        <f t="shared" si="5"/>
        <v>970</v>
      </c>
      <c r="F9" s="61" t="s">
        <v>42</v>
      </c>
      <c r="G9" s="61" t="s">
        <v>43</v>
      </c>
      <c r="H9" s="61" t="s">
        <v>55</v>
      </c>
      <c r="I9" s="61" t="s">
        <v>56</v>
      </c>
      <c r="J9" s="61" t="s">
        <v>57</v>
      </c>
      <c r="K9" s="61" t="s">
        <v>58</v>
      </c>
      <c r="L9" s="61">
        <v>10</v>
      </c>
      <c r="M9" s="61">
        <v>301</v>
      </c>
      <c r="N9" s="61" t="s">
        <v>48</v>
      </c>
      <c r="O9" s="61">
        <v>3</v>
      </c>
      <c r="P9" s="38">
        <v>0</v>
      </c>
      <c r="Q9" s="38">
        <v>137853821.56999999</v>
      </c>
      <c r="R9" s="38">
        <v>0</v>
      </c>
      <c r="S9" s="38">
        <v>137853821.56999999</v>
      </c>
      <c r="T9" s="38">
        <v>0</v>
      </c>
      <c r="U9" s="38">
        <v>0</v>
      </c>
      <c r="V9" s="38">
        <v>0</v>
      </c>
      <c r="W9" s="39">
        <v>137853821.56999999</v>
      </c>
      <c r="X9" s="38">
        <v>137853821.56999999</v>
      </c>
      <c r="Y9" s="63">
        <f t="shared" ref="Y9:Y10" si="6">IFERROR(X9/$S9,"")</f>
        <v>1</v>
      </c>
      <c r="Z9" s="38">
        <v>137853821.56999999</v>
      </c>
      <c r="AA9" s="63">
        <f t="shared" ref="AA9:AA10" si="7">IFERROR(Z9/$S9,"")</f>
        <v>1</v>
      </c>
      <c r="AB9" s="38">
        <v>137853821.56999999</v>
      </c>
      <c r="AC9" s="63">
        <f t="shared" ref="AC9:AC10" si="8">IFERROR(AB9/$S9,"")</f>
        <v>1</v>
      </c>
    </row>
    <row r="10" spans="1:29" ht="93.75" customHeight="1" x14ac:dyDescent="0.25">
      <c r="F10" s="61" t="s">
        <v>42</v>
      </c>
      <c r="G10" s="61" t="s">
        <v>43</v>
      </c>
      <c r="H10" s="61" t="s">
        <v>55</v>
      </c>
      <c r="I10" s="61" t="s">
        <v>56</v>
      </c>
      <c r="J10" s="61" t="s">
        <v>57</v>
      </c>
      <c r="K10" s="61" t="s">
        <v>58</v>
      </c>
      <c r="L10" s="61">
        <v>10</v>
      </c>
      <c r="M10" s="61" t="s">
        <v>121</v>
      </c>
      <c r="N10" s="61" t="s">
        <v>48</v>
      </c>
      <c r="O10" s="61">
        <v>3</v>
      </c>
      <c r="P10" s="38">
        <v>0</v>
      </c>
      <c r="Q10" s="38">
        <v>234213542</v>
      </c>
      <c r="R10" s="38"/>
      <c r="S10" s="38">
        <v>234213542</v>
      </c>
      <c r="T10" s="38"/>
      <c r="U10" s="38">
        <v>0</v>
      </c>
      <c r="V10" s="38">
        <v>0</v>
      </c>
      <c r="W10" s="39">
        <v>234213542</v>
      </c>
      <c r="X10" s="38">
        <v>234213542</v>
      </c>
      <c r="Y10" s="63">
        <f t="shared" si="6"/>
        <v>1</v>
      </c>
      <c r="Z10" s="38">
        <v>234213542</v>
      </c>
      <c r="AA10" s="63">
        <f t="shared" si="7"/>
        <v>1</v>
      </c>
      <c r="AB10" s="38">
        <v>234213542</v>
      </c>
      <c r="AC10" s="63">
        <f t="shared" si="8"/>
        <v>1</v>
      </c>
    </row>
    <row r="11" spans="1:29" ht="93.75" customHeight="1" x14ac:dyDescent="0.25">
      <c r="A11" s="40" t="str">
        <f t="shared" si="3"/>
        <v>0543.4305</v>
      </c>
      <c r="B11" s="40" t="str">
        <f t="shared" si="4"/>
        <v>4305</v>
      </c>
      <c r="C11" s="40">
        <f t="shared" si="5"/>
        <v>4305</v>
      </c>
      <c r="F11" s="58" t="s">
        <v>42</v>
      </c>
      <c r="G11" s="58" t="s">
        <v>43</v>
      </c>
      <c r="H11" s="58" t="s">
        <v>52</v>
      </c>
      <c r="I11" s="58" t="s">
        <v>59</v>
      </c>
      <c r="J11" s="58" t="s">
        <v>60</v>
      </c>
      <c r="K11" s="58" t="s">
        <v>61</v>
      </c>
      <c r="L11" s="58">
        <v>20</v>
      </c>
      <c r="M11" s="58">
        <v>101</v>
      </c>
      <c r="N11" s="58" t="s">
        <v>48</v>
      </c>
      <c r="O11" s="58">
        <v>3</v>
      </c>
      <c r="P11" s="37">
        <v>43627167</v>
      </c>
      <c r="Q11" s="37">
        <v>0</v>
      </c>
      <c r="R11" s="37">
        <v>2300000</v>
      </c>
      <c r="S11" s="37">
        <v>41327167</v>
      </c>
      <c r="T11" s="37">
        <v>0</v>
      </c>
      <c r="U11" s="37">
        <v>0</v>
      </c>
      <c r="V11" s="37">
        <v>0</v>
      </c>
      <c r="W11" s="39">
        <v>41327167</v>
      </c>
      <c r="X11" s="37">
        <v>18968358.030000001</v>
      </c>
      <c r="Y11" s="60">
        <f t="shared" si="0"/>
        <v>0.4589803610298282</v>
      </c>
      <c r="Z11" s="37">
        <v>18968358.030000001</v>
      </c>
      <c r="AA11" s="60">
        <f t="shared" si="1"/>
        <v>0.4589803610298282</v>
      </c>
      <c r="AB11" s="37">
        <v>18968358.030000001</v>
      </c>
      <c r="AC11" s="60">
        <f t="shared" si="2"/>
        <v>0.4589803610298282</v>
      </c>
    </row>
    <row r="12" spans="1:29" ht="93.75" customHeight="1" x14ac:dyDescent="0.25">
      <c r="A12" s="40" t="str">
        <f t="shared" si="3"/>
        <v>0543.4434</v>
      </c>
      <c r="B12" s="40" t="str">
        <f t="shared" si="4"/>
        <v>4434</v>
      </c>
      <c r="C12" s="40">
        <f t="shared" si="5"/>
        <v>4434</v>
      </c>
      <c r="F12" s="58" t="s">
        <v>42</v>
      </c>
      <c r="G12" s="58" t="s">
        <v>43</v>
      </c>
      <c r="H12" s="58" t="s">
        <v>62</v>
      </c>
      <c r="I12" s="58" t="s">
        <v>63</v>
      </c>
      <c r="J12" s="58" t="s">
        <v>60</v>
      </c>
      <c r="K12" s="58" t="s">
        <v>64</v>
      </c>
      <c r="L12" s="58">
        <v>10</v>
      </c>
      <c r="M12" s="58">
        <v>101</v>
      </c>
      <c r="N12" s="58" t="s">
        <v>48</v>
      </c>
      <c r="O12" s="58">
        <v>1</v>
      </c>
      <c r="P12" s="37">
        <v>931335866</v>
      </c>
      <c r="Q12" s="37">
        <v>0</v>
      </c>
      <c r="R12" s="37">
        <v>0</v>
      </c>
      <c r="S12" s="37">
        <v>931335866</v>
      </c>
      <c r="T12" s="37">
        <v>0</v>
      </c>
      <c r="U12" s="37">
        <v>0</v>
      </c>
      <c r="V12" s="37">
        <v>0</v>
      </c>
      <c r="W12" s="39">
        <v>931335866</v>
      </c>
      <c r="X12" s="37">
        <v>469442280.22000003</v>
      </c>
      <c r="Y12" s="60">
        <f t="shared" si="0"/>
        <v>0.50405261663143131</v>
      </c>
      <c r="Z12" s="37">
        <v>469033325.97000003</v>
      </c>
      <c r="AA12" s="60">
        <f t="shared" si="1"/>
        <v>0.5036135116157977</v>
      </c>
      <c r="AB12" s="37">
        <v>469033325.97000003</v>
      </c>
      <c r="AC12" s="60">
        <f t="shared" si="2"/>
        <v>0.5036135116157977</v>
      </c>
    </row>
    <row r="13" spans="1:29" ht="93.75" customHeight="1" x14ac:dyDescent="0.25">
      <c r="F13" s="58" t="s">
        <v>42</v>
      </c>
      <c r="G13" s="58" t="s">
        <v>43</v>
      </c>
      <c r="H13" s="58" t="s">
        <v>62</v>
      </c>
      <c r="I13" s="58" t="s">
        <v>63</v>
      </c>
      <c r="J13" s="58" t="s">
        <v>60</v>
      </c>
      <c r="K13" s="58" t="s">
        <v>64</v>
      </c>
      <c r="L13" s="58">
        <v>10</v>
      </c>
      <c r="M13" s="58" t="s">
        <v>124</v>
      </c>
      <c r="N13" s="58" t="s">
        <v>48</v>
      </c>
      <c r="O13" s="58" t="s">
        <v>127</v>
      </c>
      <c r="P13" s="37">
        <v>0</v>
      </c>
      <c r="Q13" s="37">
        <v>47075948.909999996</v>
      </c>
      <c r="R13" s="37"/>
      <c r="S13" s="37">
        <v>47075948.909999996</v>
      </c>
      <c r="T13" s="37">
        <v>0</v>
      </c>
      <c r="U13" s="37">
        <v>0</v>
      </c>
      <c r="V13" s="37">
        <v>0</v>
      </c>
      <c r="W13" s="39">
        <v>47075948.909999996</v>
      </c>
      <c r="X13" s="37">
        <v>0</v>
      </c>
      <c r="Y13" s="60">
        <f t="shared" si="0"/>
        <v>0</v>
      </c>
      <c r="Z13" s="37">
        <v>0</v>
      </c>
      <c r="AA13" s="60">
        <f t="shared" si="1"/>
        <v>0</v>
      </c>
      <c r="AB13" s="37">
        <v>0</v>
      </c>
      <c r="AC13" s="60">
        <f t="shared" si="2"/>
        <v>0</v>
      </c>
    </row>
    <row r="14" spans="1:29" ht="93.75" customHeight="1" x14ac:dyDescent="0.25">
      <c r="A14" s="40" t="str">
        <f t="shared" si="3"/>
        <v>0543.4434</v>
      </c>
      <c r="B14" s="40" t="str">
        <f t="shared" si="4"/>
        <v>4434</v>
      </c>
      <c r="C14" s="40">
        <f t="shared" si="5"/>
        <v>4434</v>
      </c>
      <c r="F14" s="58" t="s">
        <v>42</v>
      </c>
      <c r="G14" s="58" t="s">
        <v>43</v>
      </c>
      <c r="H14" s="58" t="s">
        <v>62</v>
      </c>
      <c r="I14" s="58" t="s">
        <v>63</v>
      </c>
      <c r="J14" s="58" t="s">
        <v>60</v>
      </c>
      <c r="K14" s="58" t="s">
        <v>64</v>
      </c>
      <c r="L14" s="58">
        <v>10</v>
      </c>
      <c r="M14" s="58">
        <v>101</v>
      </c>
      <c r="N14" s="58" t="s">
        <v>48</v>
      </c>
      <c r="O14" s="58">
        <v>3</v>
      </c>
      <c r="P14" s="37">
        <v>139171107</v>
      </c>
      <c r="Q14" s="37">
        <v>200000</v>
      </c>
      <c r="R14" s="37">
        <v>0</v>
      </c>
      <c r="S14" s="37">
        <v>139371107</v>
      </c>
      <c r="T14" s="37">
        <v>0</v>
      </c>
      <c r="U14" s="37">
        <v>0</v>
      </c>
      <c r="V14" s="37">
        <v>-56900.94</v>
      </c>
      <c r="W14" s="39">
        <v>139314206.06</v>
      </c>
      <c r="X14" s="37">
        <v>76408466.719999999</v>
      </c>
      <c r="Y14" s="60">
        <f t="shared" si="0"/>
        <v>0.54846141596710041</v>
      </c>
      <c r="Z14" s="37">
        <v>63460420.780000001</v>
      </c>
      <c r="AA14" s="60">
        <f t="shared" si="1"/>
        <v>0.4555200978762266</v>
      </c>
      <c r="AB14" s="37">
        <v>63433515.460000001</v>
      </c>
      <c r="AC14" s="60">
        <f t="shared" si="2"/>
        <v>0.45532697098155506</v>
      </c>
    </row>
    <row r="15" spans="1:29" ht="93.75" customHeight="1" x14ac:dyDescent="0.25">
      <c r="F15" s="58" t="s">
        <v>42</v>
      </c>
      <c r="G15" s="58" t="s">
        <v>43</v>
      </c>
      <c r="H15" s="58" t="s">
        <v>62</v>
      </c>
      <c r="I15" s="58" t="s">
        <v>63</v>
      </c>
      <c r="J15" s="58" t="s">
        <v>60</v>
      </c>
      <c r="K15" s="58" t="s">
        <v>64</v>
      </c>
      <c r="L15" s="58">
        <v>10</v>
      </c>
      <c r="M15" s="58" t="s">
        <v>124</v>
      </c>
      <c r="N15" s="58" t="s">
        <v>48</v>
      </c>
      <c r="O15" s="58">
        <v>3</v>
      </c>
      <c r="P15" s="37">
        <v>0</v>
      </c>
      <c r="Q15" s="37">
        <v>63902603.659999996</v>
      </c>
      <c r="R15" s="37">
        <v>0</v>
      </c>
      <c r="S15" s="37">
        <v>63902603.659999996</v>
      </c>
      <c r="T15" s="37">
        <v>0</v>
      </c>
      <c r="U15" s="37">
        <v>0</v>
      </c>
      <c r="V15" s="37">
        <v>0</v>
      </c>
      <c r="W15" s="39">
        <v>63902603.659999996</v>
      </c>
      <c r="X15" s="37">
        <v>0</v>
      </c>
      <c r="Y15" s="60">
        <f t="shared" si="0"/>
        <v>0</v>
      </c>
      <c r="Z15" s="37">
        <v>0</v>
      </c>
      <c r="AA15" s="60">
        <f t="shared" si="1"/>
        <v>0</v>
      </c>
      <c r="AB15" s="37">
        <v>0</v>
      </c>
      <c r="AC15" s="60">
        <f t="shared" si="2"/>
        <v>0</v>
      </c>
    </row>
    <row r="16" spans="1:29" ht="93.75" customHeight="1" x14ac:dyDescent="0.25">
      <c r="A16" s="40" t="str">
        <f t="shared" si="3"/>
        <v>0543.4434</v>
      </c>
      <c r="B16" s="40" t="str">
        <f t="shared" si="4"/>
        <v>4434</v>
      </c>
      <c r="C16" s="40">
        <f t="shared" si="5"/>
        <v>4434</v>
      </c>
      <c r="F16" s="58" t="s">
        <v>42</v>
      </c>
      <c r="G16" s="58" t="s">
        <v>43</v>
      </c>
      <c r="H16" s="58" t="s">
        <v>62</v>
      </c>
      <c r="I16" s="58" t="s">
        <v>63</v>
      </c>
      <c r="J16" s="58" t="s">
        <v>60</v>
      </c>
      <c r="K16" s="58" t="s">
        <v>64</v>
      </c>
      <c r="L16" s="58">
        <v>10</v>
      </c>
      <c r="M16" s="58">
        <v>101</v>
      </c>
      <c r="N16" s="58" t="s">
        <v>48</v>
      </c>
      <c r="O16" s="58">
        <v>4</v>
      </c>
      <c r="P16" s="37">
        <v>3017000</v>
      </c>
      <c r="Q16" s="37">
        <v>0</v>
      </c>
      <c r="R16" s="37">
        <v>0</v>
      </c>
      <c r="S16" s="37">
        <v>3017000</v>
      </c>
      <c r="T16" s="37">
        <v>0</v>
      </c>
      <c r="U16" s="37">
        <v>0</v>
      </c>
      <c r="V16" s="37">
        <v>0</v>
      </c>
      <c r="W16" s="39">
        <v>3017000</v>
      </c>
      <c r="X16" s="37">
        <v>0</v>
      </c>
      <c r="Y16" s="60">
        <f t="shared" si="0"/>
        <v>0</v>
      </c>
      <c r="Z16" s="37">
        <v>0</v>
      </c>
      <c r="AA16" s="60">
        <f t="shared" si="1"/>
        <v>0</v>
      </c>
      <c r="AB16" s="37">
        <v>0</v>
      </c>
      <c r="AC16" s="60">
        <f t="shared" si="2"/>
        <v>0</v>
      </c>
    </row>
    <row r="17" spans="1:29" ht="93.75" customHeight="1" x14ac:dyDescent="0.25">
      <c r="A17" s="40" t="str">
        <f t="shared" si="3"/>
        <v>0543.4478</v>
      </c>
      <c r="B17" s="40" t="str">
        <f t="shared" si="4"/>
        <v>4478</v>
      </c>
      <c r="C17" s="40">
        <f t="shared" si="5"/>
        <v>4478</v>
      </c>
      <c r="F17" s="58" t="s">
        <v>42</v>
      </c>
      <c r="G17" s="58" t="s">
        <v>43</v>
      </c>
      <c r="H17" s="58" t="s">
        <v>65</v>
      </c>
      <c r="I17" s="58" t="s">
        <v>66</v>
      </c>
      <c r="J17" s="58" t="s">
        <v>60</v>
      </c>
      <c r="K17" s="58" t="s">
        <v>67</v>
      </c>
      <c r="L17" s="58">
        <v>10</v>
      </c>
      <c r="M17" s="58">
        <v>101</v>
      </c>
      <c r="N17" s="58" t="s">
        <v>48</v>
      </c>
      <c r="O17" s="58">
        <v>3</v>
      </c>
      <c r="P17" s="37">
        <v>800726</v>
      </c>
      <c r="Q17" s="37">
        <v>0</v>
      </c>
      <c r="R17" s="37">
        <v>0</v>
      </c>
      <c r="S17" s="37">
        <v>800726</v>
      </c>
      <c r="T17" s="37">
        <v>0</v>
      </c>
      <c r="U17" s="37">
        <v>0</v>
      </c>
      <c r="V17" s="37">
        <v>0</v>
      </c>
      <c r="W17" s="39">
        <v>800726</v>
      </c>
      <c r="X17" s="37">
        <v>102140</v>
      </c>
      <c r="Y17" s="60">
        <f t="shared" si="0"/>
        <v>0.12755923998970933</v>
      </c>
      <c r="Z17" s="37">
        <v>14140</v>
      </c>
      <c r="AA17" s="60">
        <f t="shared" si="1"/>
        <v>1.7658974480658802E-2</v>
      </c>
      <c r="AB17" s="37">
        <v>14140</v>
      </c>
      <c r="AC17" s="60">
        <f t="shared" si="2"/>
        <v>1.7658974480658802E-2</v>
      </c>
    </row>
    <row r="18" spans="1:29" ht="93.75" customHeight="1" x14ac:dyDescent="0.25">
      <c r="A18" s="40" t="str">
        <f t="shared" si="3"/>
        <v>0543.4937</v>
      </c>
      <c r="B18" s="40" t="str">
        <f t="shared" si="4"/>
        <v>4937</v>
      </c>
      <c r="C18" s="40">
        <f t="shared" si="5"/>
        <v>4937</v>
      </c>
      <c r="F18" s="58" t="s">
        <v>68</v>
      </c>
      <c r="G18" s="58" t="s">
        <v>69</v>
      </c>
      <c r="H18" s="58" t="s">
        <v>62</v>
      </c>
      <c r="I18" s="58" t="s">
        <v>70</v>
      </c>
      <c r="J18" s="58" t="s">
        <v>60</v>
      </c>
      <c r="K18" s="58" t="s">
        <v>71</v>
      </c>
      <c r="L18" s="58">
        <v>10</v>
      </c>
      <c r="M18" s="58">
        <v>101</v>
      </c>
      <c r="N18" s="58" t="s">
        <v>48</v>
      </c>
      <c r="O18" s="58">
        <v>3</v>
      </c>
      <c r="P18" s="37">
        <v>25968000</v>
      </c>
      <c r="Q18" s="37">
        <v>2100000</v>
      </c>
      <c r="R18" s="37">
        <v>0</v>
      </c>
      <c r="S18" s="37">
        <v>28068000</v>
      </c>
      <c r="T18" s="37">
        <v>0</v>
      </c>
      <c r="U18" s="37">
        <v>0</v>
      </c>
      <c r="V18" s="37">
        <v>0</v>
      </c>
      <c r="W18" s="39">
        <v>28068000</v>
      </c>
      <c r="X18" s="37">
        <v>23265852.579999998</v>
      </c>
      <c r="Y18" s="60">
        <f t="shared" si="0"/>
        <v>0.82891023870599967</v>
      </c>
      <c r="Z18" s="37">
        <v>10160886.539999999</v>
      </c>
      <c r="AA18" s="60">
        <f t="shared" si="1"/>
        <v>0.36200963873450187</v>
      </c>
      <c r="AB18" s="37">
        <v>10007287.15</v>
      </c>
      <c r="AC18" s="60">
        <f t="shared" si="2"/>
        <v>0.35653723635456747</v>
      </c>
    </row>
    <row r="19" spans="1:29" ht="93.75" customHeight="1" x14ac:dyDescent="0.25">
      <c r="A19" s="40" t="str">
        <f t="shared" si="3"/>
        <v>0543.1656</v>
      </c>
      <c r="B19" s="40" t="str">
        <f t="shared" si="4"/>
        <v>1656</v>
      </c>
      <c r="C19" s="40">
        <f t="shared" si="5"/>
        <v>1656</v>
      </c>
      <c r="F19" s="58" t="s">
        <v>72</v>
      </c>
      <c r="G19" s="58" t="s">
        <v>73</v>
      </c>
      <c r="H19" s="58" t="s">
        <v>62</v>
      </c>
      <c r="I19" s="58" t="s">
        <v>74</v>
      </c>
      <c r="J19" s="58" t="s">
        <v>60</v>
      </c>
      <c r="K19" s="58" t="s">
        <v>75</v>
      </c>
      <c r="L19" s="58">
        <v>10</v>
      </c>
      <c r="M19" s="58">
        <v>107</v>
      </c>
      <c r="N19" s="58" t="s">
        <v>76</v>
      </c>
      <c r="O19" s="58">
        <v>3</v>
      </c>
      <c r="P19" s="37">
        <v>10640632</v>
      </c>
      <c r="Q19" s="37">
        <v>0</v>
      </c>
      <c r="R19" s="37">
        <v>0</v>
      </c>
      <c r="S19" s="37">
        <v>10640632</v>
      </c>
      <c r="T19" s="37">
        <v>0</v>
      </c>
      <c r="U19" s="37">
        <v>0</v>
      </c>
      <c r="V19" s="37">
        <v>0</v>
      </c>
      <c r="W19" s="39">
        <v>10640632</v>
      </c>
      <c r="X19" s="37">
        <v>7873226.25</v>
      </c>
      <c r="Y19" s="60">
        <f t="shared" si="0"/>
        <v>0.73992092293014178</v>
      </c>
      <c r="Z19" s="37">
        <v>1366513</v>
      </c>
      <c r="AA19" s="60">
        <f t="shared" si="1"/>
        <v>0.12842404473719229</v>
      </c>
      <c r="AB19" s="37">
        <v>1328703.02</v>
      </c>
      <c r="AC19" s="60">
        <f t="shared" si="2"/>
        <v>0.12487068625247072</v>
      </c>
    </row>
    <row r="20" spans="1:29" ht="93.75" customHeight="1" x14ac:dyDescent="0.25">
      <c r="A20" s="40" t="str">
        <f t="shared" si="3"/>
        <v>0543.1656</v>
      </c>
      <c r="B20" s="40" t="str">
        <f t="shared" si="4"/>
        <v>1656</v>
      </c>
      <c r="C20" s="40">
        <f t="shared" si="5"/>
        <v>1656</v>
      </c>
      <c r="D20" s="109" t="s">
        <v>128</v>
      </c>
      <c r="F20" s="58" t="s">
        <v>72</v>
      </c>
      <c r="G20" s="58" t="s">
        <v>73</v>
      </c>
      <c r="H20" s="58" t="s">
        <v>62</v>
      </c>
      <c r="I20" s="58" t="s">
        <v>74</v>
      </c>
      <c r="J20" s="58" t="s">
        <v>60</v>
      </c>
      <c r="K20" s="58" t="s">
        <v>75</v>
      </c>
      <c r="L20" s="58">
        <v>10</v>
      </c>
      <c r="M20" s="58">
        <v>107</v>
      </c>
      <c r="N20" s="58" t="s">
        <v>76</v>
      </c>
      <c r="O20" s="58">
        <v>4</v>
      </c>
      <c r="P20" s="37">
        <v>1106000</v>
      </c>
      <c r="Q20" s="37">
        <v>0</v>
      </c>
      <c r="R20" s="37">
        <v>100000</v>
      </c>
      <c r="S20" s="37">
        <v>1006000</v>
      </c>
      <c r="T20" s="37">
        <v>0</v>
      </c>
      <c r="U20" s="37">
        <v>0</v>
      </c>
      <c r="V20" s="37">
        <v>0</v>
      </c>
      <c r="W20" s="39">
        <v>1006000</v>
      </c>
      <c r="X20" s="37">
        <v>166030</v>
      </c>
      <c r="Y20" s="60">
        <f t="shared" si="0"/>
        <v>0.16503976143141152</v>
      </c>
      <c r="Z20" s="37">
        <v>151030</v>
      </c>
      <c r="AA20" s="60">
        <f t="shared" si="1"/>
        <v>0.15012922465208747</v>
      </c>
      <c r="AB20" s="37">
        <v>151030</v>
      </c>
      <c r="AC20" s="60">
        <f t="shared" si="2"/>
        <v>0.15012922465208747</v>
      </c>
    </row>
    <row r="21" spans="1:29" ht="93.75" customHeight="1" x14ac:dyDescent="0.25">
      <c r="A21" s="40" t="str">
        <f t="shared" si="3"/>
        <v>0543.1656</v>
      </c>
      <c r="B21" s="40" t="str">
        <f t="shared" si="4"/>
        <v>1656</v>
      </c>
      <c r="C21" s="40">
        <f t="shared" si="5"/>
        <v>1656</v>
      </c>
      <c r="D21" s="109" t="s">
        <v>129</v>
      </c>
      <c r="F21" s="61" t="s">
        <v>72</v>
      </c>
      <c r="G21" s="61" t="s">
        <v>73</v>
      </c>
      <c r="H21" s="61" t="s">
        <v>62</v>
      </c>
      <c r="I21" s="61" t="s">
        <v>122</v>
      </c>
      <c r="J21" s="61" t="s">
        <v>60</v>
      </c>
      <c r="K21" s="61" t="s">
        <v>119</v>
      </c>
      <c r="L21" s="61">
        <v>10</v>
      </c>
      <c r="M21" s="61">
        <v>107</v>
      </c>
      <c r="N21" s="61" t="s">
        <v>76</v>
      </c>
      <c r="O21" s="61">
        <v>4</v>
      </c>
      <c r="P21" s="38">
        <v>0</v>
      </c>
      <c r="Q21" s="38">
        <v>50000</v>
      </c>
      <c r="R21" s="38">
        <v>0</v>
      </c>
      <c r="S21" s="37">
        <v>50000</v>
      </c>
      <c r="T21" s="38">
        <v>0</v>
      </c>
      <c r="U21" s="38">
        <v>0</v>
      </c>
      <c r="V21" s="38">
        <v>0</v>
      </c>
      <c r="W21" s="39">
        <v>50000</v>
      </c>
      <c r="X21" s="37">
        <v>38537.699999999997</v>
      </c>
      <c r="Y21" s="60">
        <f t="shared" si="0"/>
        <v>0.77075399999999994</v>
      </c>
      <c r="Z21" s="37">
        <v>21818.97</v>
      </c>
      <c r="AA21" s="60">
        <f t="shared" si="1"/>
        <v>0.43637940000000003</v>
      </c>
      <c r="AB21" s="37">
        <v>21818.97</v>
      </c>
      <c r="AC21" s="60">
        <f t="shared" si="2"/>
        <v>0.43637940000000003</v>
      </c>
    </row>
    <row r="22" spans="1:29" ht="93.75" customHeight="1" x14ac:dyDescent="0.25">
      <c r="A22" s="40" t="str">
        <f t="shared" si="3"/>
        <v>0543.1656</v>
      </c>
      <c r="B22" s="40" t="str">
        <f t="shared" si="4"/>
        <v>1656</v>
      </c>
      <c r="C22" s="40">
        <f t="shared" si="5"/>
        <v>1656</v>
      </c>
      <c r="D22" s="109" t="s">
        <v>130</v>
      </c>
      <c r="F22" s="61" t="s">
        <v>72</v>
      </c>
      <c r="G22" s="61" t="s">
        <v>73</v>
      </c>
      <c r="H22" s="61" t="s">
        <v>62</v>
      </c>
      <c r="I22" s="61" t="s">
        <v>77</v>
      </c>
      <c r="J22" s="61" t="s">
        <v>60</v>
      </c>
      <c r="K22" s="61" t="s">
        <v>78</v>
      </c>
      <c r="L22" s="61">
        <v>10</v>
      </c>
      <c r="M22" s="61">
        <v>107</v>
      </c>
      <c r="N22" s="61" t="s">
        <v>76</v>
      </c>
      <c r="O22" s="61">
        <v>4</v>
      </c>
      <c r="P22" s="38">
        <v>1800000</v>
      </c>
      <c r="Q22" s="38">
        <v>0</v>
      </c>
      <c r="R22" s="38">
        <v>0</v>
      </c>
      <c r="S22" s="37">
        <v>1800000</v>
      </c>
      <c r="T22" s="38">
        <v>0</v>
      </c>
      <c r="U22" s="38">
        <v>0</v>
      </c>
      <c r="V22" s="38">
        <v>0</v>
      </c>
      <c r="W22" s="39">
        <v>1800000</v>
      </c>
      <c r="X22" s="37">
        <v>0</v>
      </c>
      <c r="Y22" s="60">
        <f t="shared" si="0"/>
        <v>0</v>
      </c>
      <c r="Z22" s="37">
        <v>0</v>
      </c>
      <c r="AA22" s="60">
        <f t="shared" si="1"/>
        <v>0</v>
      </c>
      <c r="AB22" s="37">
        <v>0</v>
      </c>
      <c r="AC22" s="60">
        <f t="shared" si="2"/>
        <v>0</v>
      </c>
    </row>
    <row r="23" spans="1:29" ht="93.75" customHeight="1" x14ac:dyDescent="0.25">
      <c r="A23" s="40" t="str">
        <f t="shared" si="3"/>
        <v>0543.1656</v>
      </c>
      <c r="B23" s="40" t="str">
        <f t="shared" si="4"/>
        <v>1656</v>
      </c>
      <c r="C23" s="40">
        <f t="shared" si="5"/>
        <v>1656</v>
      </c>
      <c r="D23" s="109">
        <v>219</v>
      </c>
      <c r="F23" s="61" t="s">
        <v>72</v>
      </c>
      <c r="G23" s="61" t="s">
        <v>73</v>
      </c>
      <c r="H23" s="61" t="s">
        <v>62</v>
      </c>
      <c r="I23" s="61" t="s">
        <v>79</v>
      </c>
      <c r="J23" s="61" t="s">
        <v>60</v>
      </c>
      <c r="K23" s="61" t="s">
        <v>80</v>
      </c>
      <c r="L23" s="61">
        <v>10</v>
      </c>
      <c r="M23" s="61">
        <v>107</v>
      </c>
      <c r="N23" s="61" t="s">
        <v>76</v>
      </c>
      <c r="O23" s="61">
        <v>4</v>
      </c>
      <c r="P23" s="38">
        <v>1200000</v>
      </c>
      <c r="Q23" s="38">
        <v>50000</v>
      </c>
      <c r="R23" s="38">
        <v>0</v>
      </c>
      <c r="S23" s="37">
        <v>1250000</v>
      </c>
      <c r="T23" s="37">
        <v>0</v>
      </c>
      <c r="U23" s="37">
        <v>0</v>
      </c>
      <c r="V23" s="37">
        <v>0</v>
      </c>
      <c r="W23" s="39">
        <v>1250000</v>
      </c>
      <c r="X23" s="37">
        <v>88118.78</v>
      </c>
      <c r="Y23" s="60">
        <f t="shared" si="0"/>
        <v>7.0495024000000003E-2</v>
      </c>
      <c r="Z23" s="37">
        <v>30820.75</v>
      </c>
      <c r="AA23" s="60">
        <f t="shared" si="1"/>
        <v>2.4656600000000001E-2</v>
      </c>
      <c r="AB23" s="37">
        <v>30820.75</v>
      </c>
      <c r="AC23" s="63">
        <f t="shared" si="2"/>
        <v>2.4656600000000001E-2</v>
      </c>
    </row>
    <row r="24" spans="1:29" ht="93.75" customHeight="1" x14ac:dyDescent="0.25">
      <c r="A24" s="40" t="str">
        <f t="shared" si="3"/>
        <v>0543.1656</v>
      </c>
      <c r="B24" s="40" t="str">
        <f t="shared" si="4"/>
        <v>1656</v>
      </c>
      <c r="C24" s="40">
        <f t="shared" si="5"/>
        <v>1656</v>
      </c>
      <c r="D24" s="109" t="s">
        <v>131</v>
      </c>
      <c r="F24" s="61" t="s">
        <v>72</v>
      </c>
      <c r="G24" s="61" t="s">
        <v>73</v>
      </c>
      <c r="H24" s="61" t="s">
        <v>62</v>
      </c>
      <c r="I24" s="61" t="s">
        <v>81</v>
      </c>
      <c r="J24" s="61" t="s">
        <v>60</v>
      </c>
      <c r="K24" s="61" t="s">
        <v>82</v>
      </c>
      <c r="L24" s="61">
        <v>10</v>
      </c>
      <c r="M24" s="61">
        <v>107</v>
      </c>
      <c r="N24" s="61" t="s">
        <v>76</v>
      </c>
      <c r="O24" s="61">
        <v>4</v>
      </c>
      <c r="P24" s="38">
        <v>1000000</v>
      </c>
      <c r="Q24" s="38">
        <v>0</v>
      </c>
      <c r="R24" s="38">
        <v>0</v>
      </c>
      <c r="S24" s="37">
        <v>1000000</v>
      </c>
      <c r="T24" s="38">
        <v>0</v>
      </c>
      <c r="U24" s="38">
        <v>0</v>
      </c>
      <c r="V24" s="38">
        <v>0</v>
      </c>
      <c r="W24" s="39">
        <v>1000000</v>
      </c>
      <c r="X24" s="37">
        <v>1000000</v>
      </c>
      <c r="Y24" s="60">
        <f t="shared" si="0"/>
        <v>1</v>
      </c>
      <c r="Z24" s="37">
        <v>0</v>
      </c>
      <c r="AA24" s="60">
        <f t="shared" si="1"/>
        <v>0</v>
      </c>
      <c r="AB24" s="37">
        <v>0</v>
      </c>
      <c r="AC24" s="60">
        <f t="shared" si="2"/>
        <v>0</v>
      </c>
    </row>
    <row r="25" spans="1:29" ht="93.75" customHeight="1" x14ac:dyDescent="0.25">
      <c r="A25" s="40" t="str">
        <f t="shared" si="3"/>
        <v>0543.1656</v>
      </c>
      <c r="B25" s="40" t="str">
        <f t="shared" si="4"/>
        <v>1656</v>
      </c>
      <c r="C25" s="40">
        <f t="shared" si="5"/>
        <v>1656</v>
      </c>
      <c r="D25" s="109" t="s">
        <v>132</v>
      </c>
      <c r="F25" s="61" t="s">
        <v>72</v>
      </c>
      <c r="G25" s="61" t="s">
        <v>73</v>
      </c>
      <c r="H25" s="61" t="s">
        <v>62</v>
      </c>
      <c r="I25" s="61" t="s">
        <v>123</v>
      </c>
      <c r="J25" s="61" t="s">
        <v>60</v>
      </c>
      <c r="K25" s="61" t="s">
        <v>117</v>
      </c>
      <c r="L25" s="61">
        <v>10</v>
      </c>
      <c r="M25" s="61">
        <v>107</v>
      </c>
      <c r="N25" s="61" t="s">
        <v>76</v>
      </c>
      <c r="O25" s="61">
        <v>4</v>
      </c>
      <c r="P25" s="38">
        <v>500000</v>
      </c>
      <c r="Q25" s="38">
        <v>0</v>
      </c>
      <c r="R25" s="38">
        <v>7000</v>
      </c>
      <c r="S25" s="37">
        <v>493000</v>
      </c>
      <c r="T25" s="38">
        <v>0</v>
      </c>
      <c r="U25" s="38">
        <v>0</v>
      </c>
      <c r="V25" s="38">
        <v>0</v>
      </c>
      <c r="W25" s="39">
        <v>493000</v>
      </c>
      <c r="X25" s="37">
        <v>0</v>
      </c>
      <c r="Y25" s="60">
        <f t="shared" si="0"/>
        <v>0</v>
      </c>
      <c r="Z25" s="37">
        <v>0</v>
      </c>
      <c r="AA25" s="60">
        <f t="shared" si="1"/>
        <v>0</v>
      </c>
      <c r="AB25" s="37">
        <v>0</v>
      </c>
      <c r="AC25" s="60">
        <f t="shared" si="2"/>
        <v>0</v>
      </c>
    </row>
    <row r="26" spans="1:29" ht="93.75" customHeight="1" x14ac:dyDescent="0.25">
      <c r="A26" s="40" t="str">
        <f t="shared" si="3"/>
        <v>0543.1656</v>
      </c>
      <c r="B26" s="40" t="str">
        <f t="shared" si="4"/>
        <v>1656</v>
      </c>
      <c r="C26" s="40">
        <f t="shared" si="5"/>
        <v>1656</v>
      </c>
      <c r="D26" s="109" t="s">
        <v>133</v>
      </c>
      <c r="F26" s="61" t="s">
        <v>72</v>
      </c>
      <c r="G26" s="61" t="s">
        <v>73</v>
      </c>
      <c r="H26" s="61" t="s">
        <v>62</v>
      </c>
      <c r="I26" s="61" t="s">
        <v>83</v>
      </c>
      <c r="J26" s="61" t="s">
        <v>60</v>
      </c>
      <c r="K26" s="61" t="s">
        <v>84</v>
      </c>
      <c r="L26" s="61">
        <v>10</v>
      </c>
      <c r="M26" s="61">
        <v>107</v>
      </c>
      <c r="N26" s="61" t="s">
        <v>76</v>
      </c>
      <c r="O26" s="61">
        <v>4</v>
      </c>
      <c r="P26" s="38">
        <v>500000</v>
      </c>
      <c r="Q26" s="38">
        <v>0</v>
      </c>
      <c r="R26" s="38">
        <v>0</v>
      </c>
      <c r="S26" s="37">
        <v>500000</v>
      </c>
      <c r="T26" s="38">
        <v>0</v>
      </c>
      <c r="U26" s="38">
        <v>0</v>
      </c>
      <c r="V26" s="38">
        <v>0</v>
      </c>
      <c r="W26" s="39">
        <v>500000</v>
      </c>
      <c r="X26" s="37">
        <v>0</v>
      </c>
      <c r="Y26" s="60">
        <f t="shared" si="0"/>
        <v>0</v>
      </c>
      <c r="Z26" s="37">
        <v>0</v>
      </c>
      <c r="AA26" s="60">
        <f t="shared" si="1"/>
        <v>0</v>
      </c>
      <c r="AB26" s="37">
        <v>0</v>
      </c>
      <c r="AC26" s="60">
        <f t="shared" si="2"/>
        <v>0</v>
      </c>
    </row>
    <row r="27" spans="1:29" ht="93.75" customHeight="1" x14ac:dyDescent="0.25">
      <c r="A27" s="40" t="str">
        <f t="shared" si="3"/>
        <v>0543.1656</v>
      </c>
      <c r="B27" s="40" t="str">
        <f t="shared" si="4"/>
        <v>1656</v>
      </c>
      <c r="C27" s="40">
        <f t="shared" si="5"/>
        <v>1656</v>
      </c>
      <c r="D27" s="109" t="s">
        <v>134</v>
      </c>
      <c r="F27" s="61" t="s">
        <v>72</v>
      </c>
      <c r="G27" s="61" t="s">
        <v>73</v>
      </c>
      <c r="H27" s="61" t="s">
        <v>62</v>
      </c>
      <c r="I27" s="61" t="s">
        <v>85</v>
      </c>
      <c r="J27" s="61" t="s">
        <v>60</v>
      </c>
      <c r="K27" s="61" t="s">
        <v>86</v>
      </c>
      <c r="L27" s="61">
        <v>10</v>
      </c>
      <c r="M27" s="61">
        <v>107</v>
      </c>
      <c r="N27" s="61" t="s">
        <v>76</v>
      </c>
      <c r="O27" s="61">
        <v>4</v>
      </c>
      <c r="P27" s="38">
        <v>1000000</v>
      </c>
      <c r="Q27" s="38">
        <v>0</v>
      </c>
      <c r="R27" s="38">
        <v>0</v>
      </c>
      <c r="S27" s="37">
        <v>1000000</v>
      </c>
      <c r="T27" s="38">
        <v>0</v>
      </c>
      <c r="U27" s="38">
        <v>0</v>
      </c>
      <c r="V27" s="38">
        <v>0</v>
      </c>
      <c r="W27" s="39">
        <v>1000000</v>
      </c>
      <c r="X27" s="37">
        <v>0</v>
      </c>
      <c r="Y27" s="60">
        <f t="shared" si="0"/>
        <v>0</v>
      </c>
      <c r="Z27" s="37">
        <v>0</v>
      </c>
      <c r="AA27" s="60">
        <f t="shared" si="1"/>
        <v>0</v>
      </c>
      <c r="AB27" s="37">
        <v>0</v>
      </c>
      <c r="AC27" s="60">
        <f t="shared" si="2"/>
        <v>0</v>
      </c>
    </row>
    <row r="28" spans="1:29" ht="93.75" customHeight="1" x14ac:dyDescent="0.25">
      <c r="A28" s="40" t="str">
        <f t="shared" si="3"/>
        <v>0543.1656</v>
      </c>
      <c r="B28" s="40" t="str">
        <f t="shared" si="4"/>
        <v>1656</v>
      </c>
      <c r="C28" s="40">
        <f t="shared" si="5"/>
        <v>1656</v>
      </c>
      <c r="D28" s="109" t="s">
        <v>135</v>
      </c>
      <c r="F28" s="61" t="s">
        <v>72</v>
      </c>
      <c r="G28" s="61" t="s">
        <v>73</v>
      </c>
      <c r="H28" s="61" t="s">
        <v>62</v>
      </c>
      <c r="I28" s="61" t="s">
        <v>87</v>
      </c>
      <c r="J28" s="61" t="s">
        <v>60</v>
      </c>
      <c r="K28" s="61" t="s">
        <v>88</v>
      </c>
      <c r="L28" s="61">
        <v>10</v>
      </c>
      <c r="M28" s="61">
        <v>107</v>
      </c>
      <c r="N28" s="61" t="s">
        <v>76</v>
      </c>
      <c r="O28" s="61">
        <v>4</v>
      </c>
      <c r="P28" s="38">
        <v>1000000</v>
      </c>
      <c r="Q28" s="38">
        <v>0</v>
      </c>
      <c r="R28" s="38">
        <v>590000</v>
      </c>
      <c r="S28" s="37">
        <v>410000</v>
      </c>
      <c r="T28" s="38">
        <v>0</v>
      </c>
      <c r="U28" s="38">
        <v>0</v>
      </c>
      <c r="V28" s="38">
        <v>0</v>
      </c>
      <c r="W28" s="39">
        <v>410000</v>
      </c>
      <c r="X28" s="37">
        <v>0</v>
      </c>
      <c r="Y28" s="60">
        <f t="shared" si="0"/>
        <v>0</v>
      </c>
      <c r="Z28" s="37">
        <v>0</v>
      </c>
      <c r="AA28" s="60">
        <f t="shared" si="1"/>
        <v>0</v>
      </c>
      <c r="AB28" s="37">
        <v>0</v>
      </c>
      <c r="AC28" s="60">
        <f t="shared" si="2"/>
        <v>0</v>
      </c>
    </row>
    <row r="29" spans="1:29" ht="93.75" customHeight="1" x14ac:dyDescent="0.25">
      <c r="A29" s="40" t="str">
        <f t="shared" si="3"/>
        <v>0543.1656</v>
      </c>
      <c r="B29" s="40" t="str">
        <f t="shared" si="4"/>
        <v>1656</v>
      </c>
      <c r="C29" s="40">
        <f t="shared" si="5"/>
        <v>1656</v>
      </c>
      <c r="D29" s="109" t="s">
        <v>136</v>
      </c>
      <c r="F29" s="61" t="s">
        <v>72</v>
      </c>
      <c r="G29" s="61" t="s">
        <v>73</v>
      </c>
      <c r="H29" s="61" t="s">
        <v>62</v>
      </c>
      <c r="I29" s="61" t="s">
        <v>89</v>
      </c>
      <c r="J29" s="61" t="s">
        <v>60</v>
      </c>
      <c r="K29" s="61" t="s">
        <v>90</v>
      </c>
      <c r="L29" s="61">
        <v>10</v>
      </c>
      <c r="M29" s="61">
        <v>107</v>
      </c>
      <c r="N29" s="61" t="s">
        <v>76</v>
      </c>
      <c r="O29" s="61">
        <v>4</v>
      </c>
      <c r="P29" s="38">
        <v>1500000</v>
      </c>
      <c r="Q29" s="38">
        <v>0</v>
      </c>
      <c r="R29" s="38">
        <v>0</v>
      </c>
      <c r="S29" s="37">
        <v>1500000</v>
      </c>
      <c r="T29" s="38">
        <v>0</v>
      </c>
      <c r="U29" s="38">
        <v>0</v>
      </c>
      <c r="V29" s="38">
        <v>0</v>
      </c>
      <c r="W29" s="39">
        <v>1500000</v>
      </c>
      <c r="X29" s="37">
        <v>0</v>
      </c>
      <c r="Y29" s="60">
        <f t="shared" si="0"/>
        <v>0</v>
      </c>
      <c r="Z29" s="37">
        <v>0</v>
      </c>
      <c r="AA29" s="60">
        <f t="shared" si="1"/>
        <v>0</v>
      </c>
      <c r="AB29" s="37">
        <v>0</v>
      </c>
      <c r="AC29" s="60">
        <f t="shared" si="2"/>
        <v>0</v>
      </c>
    </row>
    <row r="30" spans="1:29" ht="93.75" customHeight="1" x14ac:dyDescent="0.25">
      <c r="A30" s="40" t="str">
        <f t="shared" si="3"/>
        <v>0543.1656</v>
      </c>
      <c r="B30" s="40" t="str">
        <f t="shared" si="4"/>
        <v>1656</v>
      </c>
      <c r="C30" s="40">
        <f t="shared" si="5"/>
        <v>1656</v>
      </c>
      <c r="D30" s="109" t="s">
        <v>137</v>
      </c>
      <c r="F30" s="61" t="s">
        <v>72</v>
      </c>
      <c r="G30" s="61" t="s">
        <v>73</v>
      </c>
      <c r="H30" s="61" t="s">
        <v>62</v>
      </c>
      <c r="I30" s="61" t="s">
        <v>91</v>
      </c>
      <c r="J30" s="61" t="s">
        <v>60</v>
      </c>
      <c r="K30" s="61" t="s">
        <v>92</v>
      </c>
      <c r="L30" s="61">
        <v>10</v>
      </c>
      <c r="M30" s="61">
        <v>107</v>
      </c>
      <c r="N30" s="61" t="s">
        <v>76</v>
      </c>
      <c r="O30" s="61">
        <v>4</v>
      </c>
      <c r="P30" s="38">
        <v>60000</v>
      </c>
      <c r="Q30" s="38">
        <v>590000</v>
      </c>
      <c r="R30" s="38">
        <v>0</v>
      </c>
      <c r="S30" s="37">
        <v>650000</v>
      </c>
      <c r="T30" s="38">
        <v>0</v>
      </c>
      <c r="U30" s="38">
        <v>0</v>
      </c>
      <c r="V30" s="38">
        <v>0</v>
      </c>
      <c r="W30" s="39">
        <v>650000</v>
      </c>
      <c r="X30" s="37">
        <v>649564.80000000005</v>
      </c>
      <c r="Y30" s="60">
        <f t="shared" si="0"/>
        <v>0.99933046153846161</v>
      </c>
      <c r="Z30" s="37">
        <v>114769.85</v>
      </c>
      <c r="AA30" s="60">
        <f t="shared" si="1"/>
        <v>0.176569</v>
      </c>
      <c r="AB30" s="37">
        <v>114769.85</v>
      </c>
      <c r="AC30" s="60">
        <f t="shared" si="2"/>
        <v>0.176569</v>
      </c>
    </row>
    <row r="31" spans="1:29" ht="93.75" customHeight="1" x14ac:dyDescent="0.25">
      <c r="A31" s="40" t="str">
        <f t="shared" si="3"/>
        <v>0543.1656</v>
      </c>
      <c r="B31" s="40" t="str">
        <f t="shared" si="4"/>
        <v>1656</v>
      </c>
      <c r="C31" s="40">
        <f t="shared" si="5"/>
        <v>1656</v>
      </c>
      <c r="D31" s="109" t="s">
        <v>138</v>
      </c>
      <c r="F31" s="61" t="s">
        <v>72</v>
      </c>
      <c r="G31" s="61" t="s">
        <v>73</v>
      </c>
      <c r="H31" s="61" t="s">
        <v>62</v>
      </c>
      <c r="I31" s="61" t="s">
        <v>93</v>
      </c>
      <c r="J31" s="61" t="s">
        <v>60</v>
      </c>
      <c r="K31" s="61" t="s">
        <v>94</v>
      </c>
      <c r="L31" s="61">
        <v>10</v>
      </c>
      <c r="M31" s="61">
        <v>107</v>
      </c>
      <c r="N31" s="61" t="s">
        <v>76</v>
      </c>
      <c r="O31" s="61">
        <v>4</v>
      </c>
      <c r="P31" s="38">
        <v>230000</v>
      </c>
      <c r="Q31" s="38">
        <v>0</v>
      </c>
      <c r="R31" s="38">
        <v>0</v>
      </c>
      <c r="S31" s="37">
        <v>230000</v>
      </c>
      <c r="T31" s="38">
        <v>0</v>
      </c>
      <c r="U31" s="38">
        <v>0</v>
      </c>
      <c r="V31" s="38">
        <v>0</v>
      </c>
      <c r="W31" s="39">
        <v>230000</v>
      </c>
      <c r="X31" s="37">
        <v>0</v>
      </c>
      <c r="Y31" s="60">
        <f t="shared" si="0"/>
        <v>0</v>
      </c>
      <c r="Z31" s="37">
        <v>0</v>
      </c>
      <c r="AA31" s="60">
        <f t="shared" si="1"/>
        <v>0</v>
      </c>
      <c r="AB31" s="37">
        <v>0</v>
      </c>
      <c r="AC31" s="60">
        <f t="shared" si="2"/>
        <v>0</v>
      </c>
    </row>
    <row r="32" spans="1:29" ht="93.75" customHeight="1" x14ac:dyDescent="0.25">
      <c r="A32" s="40" t="str">
        <f t="shared" si="3"/>
        <v>0543.1656</v>
      </c>
      <c r="B32" s="40" t="str">
        <f t="shared" si="4"/>
        <v>1656</v>
      </c>
      <c r="C32" s="40">
        <f t="shared" si="5"/>
        <v>1656</v>
      </c>
      <c r="D32" s="109" t="s">
        <v>139</v>
      </c>
      <c r="F32" s="61" t="s">
        <v>72</v>
      </c>
      <c r="G32" s="61" t="s">
        <v>73</v>
      </c>
      <c r="H32" s="61" t="s">
        <v>62</v>
      </c>
      <c r="I32" s="61" t="s">
        <v>95</v>
      </c>
      <c r="J32" s="61" t="s">
        <v>60</v>
      </c>
      <c r="K32" s="61" t="s">
        <v>96</v>
      </c>
      <c r="L32" s="61">
        <v>10</v>
      </c>
      <c r="M32" s="61">
        <v>107</v>
      </c>
      <c r="N32" s="61" t="s">
        <v>76</v>
      </c>
      <c r="O32" s="61">
        <v>4</v>
      </c>
      <c r="P32" s="38">
        <v>350000</v>
      </c>
      <c r="Q32" s="38">
        <v>7000</v>
      </c>
      <c r="R32" s="38">
        <v>0</v>
      </c>
      <c r="S32" s="37">
        <v>357000</v>
      </c>
      <c r="T32" s="38">
        <v>0</v>
      </c>
      <c r="U32" s="38">
        <v>0</v>
      </c>
      <c r="V32" s="38">
        <v>0</v>
      </c>
      <c r="W32" s="39">
        <v>357000</v>
      </c>
      <c r="X32" s="37">
        <v>0</v>
      </c>
      <c r="Y32" s="60">
        <f t="shared" si="0"/>
        <v>0</v>
      </c>
      <c r="Z32" s="37">
        <v>0</v>
      </c>
      <c r="AA32" s="60">
        <f t="shared" si="1"/>
        <v>0</v>
      </c>
      <c r="AB32" s="37">
        <v>0</v>
      </c>
      <c r="AC32" s="60">
        <f t="shared" si="2"/>
        <v>0</v>
      </c>
    </row>
    <row r="33" spans="1:29" ht="93.75" customHeight="1" x14ac:dyDescent="0.25">
      <c r="A33" s="40" t="str">
        <f t="shared" si="3"/>
        <v>0543.1656</v>
      </c>
      <c r="B33" s="40" t="str">
        <f t="shared" si="4"/>
        <v>1656</v>
      </c>
      <c r="C33" s="40">
        <f t="shared" si="5"/>
        <v>1656</v>
      </c>
      <c r="D33" s="109" t="s">
        <v>128</v>
      </c>
      <c r="F33" s="61" t="s">
        <v>72</v>
      </c>
      <c r="G33" s="61" t="s">
        <v>73</v>
      </c>
      <c r="H33" s="61" t="s">
        <v>62</v>
      </c>
      <c r="I33" s="61" t="s">
        <v>74</v>
      </c>
      <c r="J33" s="61" t="s">
        <v>60</v>
      </c>
      <c r="K33" s="61" t="s">
        <v>75</v>
      </c>
      <c r="L33" s="61">
        <v>10</v>
      </c>
      <c r="M33" s="61">
        <v>307</v>
      </c>
      <c r="N33" s="61" t="s">
        <v>76</v>
      </c>
      <c r="O33" s="61">
        <v>3</v>
      </c>
      <c r="P33" s="38">
        <v>0</v>
      </c>
      <c r="Q33" s="38">
        <v>6736000</v>
      </c>
      <c r="R33" s="38">
        <v>0</v>
      </c>
      <c r="S33" s="37">
        <v>6736000</v>
      </c>
      <c r="T33" s="37">
        <v>0</v>
      </c>
      <c r="U33" s="37">
        <v>0</v>
      </c>
      <c r="V33" s="37">
        <v>0</v>
      </c>
      <c r="W33" s="39">
        <v>6736000</v>
      </c>
      <c r="X33" s="37">
        <v>700000</v>
      </c>
      <c r="Y33" s="60">
        <f t="shared" si="0"/>
        <v>0.10391923990498812</v>
      </c>
      <c r="Z33" s="37">
        <v>0</v>
      </c>
      <c r="AA33" s="60">
        <f t="shared" si="1"/>
        <v>0</v>
      </c>
      <c r="AB33" s="37">
        <v>0</v>
      </c>
      <c r="AC33" s="63">
        <f t="shared" si="2"/>
        <v>0</v>
      </c>
    </row>
    <row r="34" spans="1:29" ht="93.75" customHeight="1" x14ac:dyDescent="0.25">
      <c r="D34" s="109"/>
      <c r="F34" s="61" t="s">
        <v>72</v>
      </c>
      <c r="G34" s="61" t="s">
        <v>73</v>
      </c>
      <c r="H34" s="61" t="s">
        <v>62</v>
      </c>
      <c r="I34" s="61" t="s">
        <v>95</v>
      </c>
      <c r="J34" s="61" t="s">
        <v>60</v>
      </c>
      <c r="K34" s="61" t="s">
        <v>96</v>
      </c>
      <c r="L34" s="61">
        <v>10</v>
      </c>
      <c r="M34" s="61" t="s">
        <v>126</v>
      </c>
      <c r="N34" s="61" t="s">
        <v>76</v>
      </c>
      <c r="O34" s="61">
        <v>4</v>
      </c>
      <c r="P34" s="38">
        <v>0</v>
      </c>
      <c r="Q34" s="38">
        <v>3610000</v>
      </c>
      <c r="R34" s="38">
        <v>0</v>
      </c>
      <c r="S34" s="37">
        <v>3610000</v>
      </c>
      <c r="T34" s="38">
        <v>0</v>
      </c>
      <c r="U34" s="38">
        <v>0</v>
      </c>
      <c r="V34" s="38">
        <v>0</v>
      </c>
      <c r="W34" s="39">
        <v>3610000</v>
      </c>
      <c r="X34" s="37">
        <v>0</v>
      </c>
      <c r="Y34" s="60">
        <f t="shared" si="0"/>
        <v>0</v>
      </c>
      <c r="Z34" s="37">
        <v>0</v>
      </c>
      <c r="AA34" s="60">
        <f t="shared" si="1"/>
        <v>0</v>
      </c>
      <c r="AB34" s="37">
        <v>0</v>
      </c>
      <c r="AC34" s="60">
        <f t="shared" si="2"/>
        <v>0</v>
      </c>
    </row>
    <row r="35" spans="1:29" ht="93.75" customHeight="1" x14ac:dyDescent="0.25">
      <c r="A35" s="40" t="str">
        <f t="shared" si="3"/>
        <v>0543.1656</v>
      </c>
      <c r="B35" s="40" t="str">
        <f t="shared" si="4"/>
        <v>1656</v>
      </c>
      <c r="C35" s="40">
        <f t="shared" si="5"/>
        <v>1656</v>
      </c>
      <c r="D35" s="109" t="s">
        <v>133</v>
      </c>
      <c r="F35" s="61" t="s">
        <v>72</v>
      </c>
      <c r="G35" s="61" t="s">
        <v>73</v>
      </c>
      <c r="H35" s="61" t="s">
        <v>62</v>
      </c>
      <c r="I35" s="61" t="s">
        <v>83</v>
      </c>
      <c r="J35" s="61" t="s">
        <v>60</v>
      </c>
      <c r="K35" s="61" t="s">
        <v>84</v>
      </c>
      <c r="L35" s="61">
        <v>10</v>
      </c>
      <c r="M35" s="61">
        <v>307</v>
      </c>
      <c r="N35" s="61" t="s">
        <v>76</v>
      </c>
      <c r="O35" s="61">
        <v>4</v>
      </c>
      <c r="P35" s="38">
        <v>0</v>
      </c>
      <c r="Q35" s="38">
        <v>1000000</v>
      </c>
      <c r="R35" s="38">
        <v>0</v>
      </c>
      <c r="S35" s="37">
        <v>1000000</v>
      </c>
      <c r="T35" s="38">
        <v>0</v>
      </c>
      <c r="U35" s="38">
        <v>0</v>
      </c>
      <c r="V35" s="38">
        <v>0</v>
      </c>
      <c r="W35" s="39">
        <v>1000000</v>
      </c>
      <c r="X35" s="37">
        <v>0</v>
      </c>
      <c r="Y35" s="60">
        <f t="shared" si="0"/>
        <v>0</v>
      </c>
      <c r="Z35" s="37">
        <v>0</v>
      </c>
      <c r="AA35" s="60">
        <f t="shared" si="1"/>
        <v>0</v>
      </c>
      <c r="AB35" s="37">
        <v>0</v>
      </c>
      <c r="AC35" s="60">
        <f t="shared" si="2"/>
        <v>0</v>
      </c>
    </row>
    <row r="36" spans="1:29" ht="93.75" customHeight="1" x14ac:dyDescent="0.25">
      <c r="A36" s="40" t="str">
        <f t="shared" si="3"/>
        <v>0543.1656</v>
      </c>
      <c r="B36" s="40" t="str">
        <f t="shared" si="4"/>
        <v>1656</v>
      </c>
      <c r="C36" s="40">
        <f t="shared" si="5"/>
        <v>1656</v>
      </c>
      <c r="D36" s="109" t="s">
        <v>134</v>
      </c>
      <c r="F36" s="61" t="s">
        <v>72</v>
      </c>
      <c r="G36" s="61" t="s">
        <v>73</v>
      </c>
      <c r="H36" s="61" t="s">
        <v>62</v>
      </c>
      <c r="I36" s="61" t="s">
        <v>85</v>
      </c>
      <c r="J36" s="61" t="s">
        <v>60</v>
      </c>
      <c r="K36" s="61" t="s">
        <v>86</v>
      </c>
      <c r="L36" s="61">
        <v>10</v>
      </c>
      <c r="M36" s="61">
        <v>307</v>
      </c>
      <c r="N36" s="61" t="s">
        <v>76</v>
      </c>
      <c r="O36" s="61">
        <v>4</v>
      </c>
      <c r="P36" s="38">
        <v>0</v>
      </c>
      <c r="Q36" s="38">
        <v>4505000</v>
      </c>
      <c r="R36" s="38">
        <v>10000</v>
      </c>
      <c r="S36" s="37">
        <v>4495000</v>
      </c>
      <c r="T36" s="38">
        <v>0</v>
      </c>
      <c r="U36" s="38">
        <v>0</v>
      </c>
      <c r="V36" s="38">
        <v>0</v>
      </c>
      <c r="W36" s="39">
        <v>4495000</v>
      </c>
      <c r="X36" s="37">
        <v>0</v>
      </c>
      <c r="Y36" s="60">
        <f t="shared" si="0"/>
        <v>0</v>
      </c>
      <c r="Z36" s="37">
        <v>0</v>
      </c>
      <c r="AA36" s="60">
        <f t="shared" si="1"/>
        <v>0</v>
      </c>
      <c r="AB36" s="37">
        <v>0</v>
      </c>
      <c r="AC36" s="60">
        <f t="shared" si="2"/>
        <v>0</v>
      </c>
    </row>
    <row r="37" spans="1:29" ht="93.75" customHeight="1" x14ac:dyDescent="0.25">
      <c r="A37" s="40" t="str">
        <f t="shared" si="3"/>
        <v>0543.1656</v>
      </c>
      <c r="B37" s="40" t="str">
        <f t="shared" si="4"/>
        <v>1656</v>
      </c>
      <c r="C37" s="40">
        <f t="shared" si="5"/>
        <v>1656</v>
      </c>
      <c r="D37" s="109" t="s">
        <v>132</v>
      </c>
      <c r="F37" s="61" t="s">
        <v>72</v>
      </c>
      <c r="G37" s="61" t="s">
        <v>73</v>
      </c>
      <c r="H37" s="61" t="s">
        <v>62</v>
      </c>
      <c r="I37" s="61" t="s">
        <v>115</v>
      </c>
      <c r="J37" s="61" t="s">
        <v>60</v>
      </c>
      <c r="K37" s="61" t="s">
        <v>117</v>
      </c>
      <c r="L37" s="61">
        <v>10</v>
      </c>
      <c r="M37" s="61">
        <v>307</v>
      </c>
      <c r="N37" s="61" t="s">
        <v>76</v>
      </c>
      <c r="O37" s="61">
        <v>4</v>
      </c>
      <c r="P37" s="38">
        <v>0</v>
      </c>
      <c r="Q37" s="38">
        <v>3700000</v>
      </c>
      <c r="R37" s="38">
        <v>3662525</v>
      </c>
      <c r="S37" s="37">
        <v>37475</v>
      </c>
      <c r="T37" s="38">
        <v>0</v>
      </c>
      <c r="U37" s="38">
        <v>0</v>
      </c>
      <c r="V37" s="38">
        <v>0</v>
      </c>
      <c r="W37" s="39">
        <v>37475</v>
      </c>
      <c r="X37" s="37">
        <v>0</v>
      </c>
      <c r="Y37" s="60">
        <f t="shared" si="0"/>
        <v>0</v>
      </c>
      <c r="Z37" s="37">
        <v>0</v>
      </c>
      <c r="AA37" s="60">
        <f t="shared" si="1"/>
        <v>0</v>
      </c>
      <c r="AB37" s="37">
        <v>0</v>
      </c>
      <c r="AC37" s="60">
        <f t="shared" si="2"/>
        <v>0</v>
      </c>
    </row>
    <row r="38" spans="1:29" ht="93.75" customHeight="1" x14ac:dyDescent="0.25">
      <c r="A38" s="40" t="str">
        <f t="shared" si="3"/>
        <v>0543.1656</v>
      </c>
      <c r="B38" s="40" t="str">
        <f t="shared" si="4"/>
        <v>1656</v>
      </c>
      <c r="C38" s="40">
        <f t="shared" si="5"/>
        <v>1656</v>
      </c>
      <c r="D38" s="109" t="s">
        <v>131</v>
      </c>
      <c r="F38" s="61" t="s">
        <v>72</v>
      </c>
      <c r="G38" s="61" t="s">
        <v>73</v>
      </c>
      <c r="H38" s="61" t="s">
        <v>62</v>
      </c>
      <c r="I38" s="61" t="s">
        <v>81</v>
      </c>
      <c r="J38" s="61" t="s">
        <v>60</v>
      </c>
      <c r="K38" s="61" t="s">
        <v>82</v>
      </c>
      <c r="L38" s="61">
        <v>10</v>
      </c>
      <c r="M38" s="61">
        <v>307</v>
      </c>
      <c r="N38" s="61" t="s">
        <v>76</v>
      </c>
      <c r="O38" s="61">
        <v>4</v>
      </c>
      <c r="P38" s="38">
        <v>0</v>
      </c>
      <c r="Q38" s="38">
        <v>1800000</v>
      </c>
      <c r="R38" s="38">
        <v>0</v>
      </c>
      <c r="S38" s="37">
        <v>1800000</v>
      </c>
      <c r="T38" s="38">
        <v>0</v>
      </c>
      <c r="U38" s="38">
        <v>0</v>
      </c>
      <c r="V38" s="38">
        <v>0</v>
      </c>
      <c r="W38" s="39">
        <v>1800000</v>
      </c>
      <c r="X38" s="37">
        <v>1748703.34</v>
      </c>
      <c r="Y38" s="60">
        <f t="shared" si="0"/>
        <v>0.97150185555555557</v>
      </c>
      <c r="Z38" s="37">
        <v>0</v>
      </c>
      <c r="AA38" s="60">
        <f t="shared" si="1"/>
        <v>0</v>
      </c>
      <c r="AB38" s="37">
        <v>0</v>
      </c>
      <c r="AC38" s="60">
        <f t="shared" si="2"/>
        <v>0</v>
      </c>
    </row>
    <row r="39" spans="1:29" ht="93.75" customHeight="1" x14ac:dyDescent="0.25">
      <c r="A39" s="40" t="str">
        <f t="shared" si="3"/>
        <v>0543.1656</v>
      </c>
      <c r="B39" s="40" t="str">
        <f t="shared" si="4"/>
        <v>1656</v>
      </c>
      <c r="C39" s="40">
        <f t="shared" si="5"/>
        <v>1656</v>
      </c>
      <c r="D39" s="109" t="s">
        <v>130</v>
      </c>
      <c r="F39" s="61" t="s">
        <v>72</v>
      </c>
      <c r="G39" s="61" t="s">
        <v>73</v>
      </c>
      <c r="H39" s="61" t="s">
        <v>62</v>
      </c>
      <c r="I39" s="61" t="s">
        <v>77</v>
      </c>
      <c r="J39" s="61" t="s">
        <v>60</v>
      </c>
      <c r="K39" s="61" t="s">
        <v>78</v>
      </c>
      <c r="L39" s="61">
        <v>10</v>
      </c>
      <c r="M39" s="61">
        <v>307</v>
      </c>
      <c r="N39" s="61" t="s">
        <v>76</v>
      </c>
      <c r="O39" s="61">
        <v>4</v>
      </c>
      <c r="P39" s="38">
        <v>0</v>
      </c>
      <c r="Q39" s="38">
        <v>1000000</v>
      </c>
      <c r="R39" s="38">
        <v>0</v>
      </c>
      <c r="S39" s="37">
        <v>1000000</v>
      </c>
      <c r="T39" s="38">
        <v>0</v>
      </c>
      <c r="U39" s="38">
        <v>0</v>
      </c>
      <c r="V39" s="38">
        <v>0</v>
      </c>
      <c r="W39" s="39">
        <v>1000000</v>
      </c>
      <c r="X39" s="37">
        <v>0</v>
      </c>
      <c r="Y39" s="60">
        <f t="shared" si="0"/>
        <v>0</v>
      </c>
      <c r="Z39" s="37">
        <v>0</v>
      </c>
      <c r="AA39" s="60">
        <f t="shared" si="1"/>
        <v>0</v>
      </c>
      <c r="AB39" s="37">
        <v>0</v>
      </c>
      <c r="AC39" s="60">
        <f t="shared" si="2"/>
        <v>0</v>
      </c>
    </row>
    <row r="40" spans="1:29" ht="93.75" customHeight="1" x14ac:dyDescent="0.25">
      <c r="A40" s="40" t="str">
        <f t="shared" si="3"/>
        <v>0543.1656</v>
      </c>
      <c r="B40" s="40" t="str">
        <f t="shared" si="4"/>
        <v>1656</v>
      </c>
      <c r="C40" s="40">
        <f t="shared" si="5"/>
        <v>1656</v>
      </c>
      <c r="D40" s="109" t="s">
        <v>135</v>
      </c>
      <c r="F40" s="64" t="s">
        <v>72</v>
      </c>
      <c r="G40" s="64" t="s">
        <v>73</v>
      </c>
      <c r="H40" s="64" t="s">
        <v>62</v>
      </c>
      <c r="I40" s="64" t="s">
        <v>87</v>
      </c>
      <c r="J40" s="64" t="s">
        <v>60</v>
      </c>
      <c r="K40" s="61" t="s">
        <v>88</v>
      </c>
      <c r="L40" s="64">
        <v>10</v>
      </c>
      <c r="M40" s="64">
        <v>307</v>
      </c>
      <c r="N40" s="64" t="s">
        <v>76</v>
      </c>
      <c r="O40" s="64">
        <v>4</v>
      </c>
      <c r="P40" s="39">
        <v>0</v>
      </c>
      <c r="Q40" s="38">
        <v>3500000</v>
      </c>
      <c r="R40" s="38">
        <v>0</v>
      </c>
      <c r="S40" s="37">
        <v>3500000</v>
      </c>
      <c r="T40" s="38">
        <v>0</v>
      </c>
      <c r="U40" s="38">
        <v>0</v>
      </c>
      <c r="V40" s="38">
        <v>0</v>
      </c>
      <c r="W40" s="39">
        <v>3500000</v>
      </c>
      <c r="X40" s="37">
        <v>0</v>
      </c>
      <c r="Y40" s="60">
        <f t="shared" si="0"/>
        <v>0</v>
      </c>
      <c r="Z40" s="37">
        <v>0</v>
      </c>
      <c r="AA40" s="60">
        <f t="shared" si="1"/>
        <v>0</v>
      </c>
      <c r="AB40" s="37">
        <v>0</v>
      </c>
      <c r="AC40" s="60">
        <f t="shared" si="2"/>
        <v>0</v>
      </c>
    </row>
    <row r="41" spans="1:29" ht="93.75" customHeight="1" x14ac:dyDescent="0.25">
      <c r="A41" s="40" t="str">
        <f t="shared" si="3"/>
        <v>0543.1656</v>
      </c>
      <c r="B41" s="40" t="str">
        <f t="shared" si="4"/>
        <v>1656</v>
      </c>
      <c r="C41" s="40">
        <f t="shared" si="5"/>
        <v>1656</v>
      </c>
      <c r="D41" s="109">
        <v>219</v>
      </c>
      <c r="F41" s="64" t="s">
        <v>72</v>
      </c>
      <c r="G41" s="64" t="s">
        <v>73</v>
      </c>
      <c r="H41" s="64" t="s">
        <v>62</v>
      </c>
      <c r="I41" s="64" t="s">
        <v>79</v>
      </c>
      <c r="J41" s="64" t="s">
        <v>60</v>
      </c>
      <c r="K41" s="61" t="s">
        <v>80</v>
      </c>
      <c r="L41" s="64">
        <v>10</v>
      </c>
      <c r="M41" s="64">
        <v>307</v>
      </c>
      <c r="N41" s="64" t="s">
        <v>76</v>
      </c>
      <c r="O41" s="64">
        <v>4</v>
      </c>
      <c r="P41" s="39">
        <v>0</v>
      </c>
      <c r="Q41" s="39">
        <v>552525</v>
      </c>
      <c r="R41" s="39">
        <v>0</v>
      </c>
      <c r="S41" s="37">
        <v>552525</v>
      </c>
      <c r="T41" s="37">
        <v>0</v>
      </c>
      <c r="U41" s="37">
        <v>0</v>
      </c>
      <c r="V41" s="37">
        <v>0</v>
      </c>
      <c r="W41" s="39">
        <v>552525</v>
      </c>
      <c r="X41" s="37">
        <v>0</v>
      </c>
      <c r="Y41" s="60">
        <f t="shared" si="0"/>
        <v>0</v>
      </c>
      <c r="Z41" s="37">
        <v>0</v>
      </c>
      <c r="AA41" s="60">
        <f t="shared" si="1"/>
        <v>0</v>
      </c>
      <c r="AB41" s="37">
        <v>0</v>
      </c>
      <c r="AC41" s="66">
        <f t="shared" si="2"/>
        <v>0</v>
      </c>
    </row>
    <row r="42" spans="1:29" ht="93.75" customHeight="1" x14ac:dyDescent="0.25">
      <c r="A42" s="40" t="str">
        <f t="shared" si="3"/>
        <v>0543.1656</v>
      </c>
      <c r="B42" s="40" t="str">
        <f t="shared" si="4"/>
        <v>1656</v>
      </c>
      <c r="C42" s="40">
        <f t="shared" si="5"/>
        <v>1656</v>
      </c>
      <c r="D42" s="109" t="s">
        <v>136</v>
      </c>
      <c r="F42" s="64" t="s">
        <v>72</v>
      </c>
      <c r="G42" s="64" t="s">
        <v>73</v>
      </c>
      <c r="H42" s="64" t="s">
        <v>62</v>
      </c>
      <c r="I42" s="64" t="s">
        <v>116</v>
      </c>
      <c r="J42" s="64" t="s">
        <v>60</v>
      </c>
      <c r="K42" s="61" t="s">
        <v>90</v>
      </c>
      <c r="L42" s="64">
        <v>10</v>
      </c>
      <c r="M42" s="64">
        <v>307</v>
      </c>
      <c r="N42" s="64" t="s">
        <v>76</v>
      </c>
      <c r="O42" s="64">
        <v>4</v>
      </c>
      <c r="P42" s="39">
        <v>0</v>
      </c>
      <c r="Q42" s="38">
        <v>12710000</v>
      </c>
      <c r="R42" s="38">
        <v>5000</v>
      </c>
      <c r="S42" s="37">
        <v>12705000</v>
      </c>
      <c r="T42" s="39">
        <v>0</v>
      </c>
      <c r="U42" s="39">
        <v>0</v>
      </c>
      <c r="V42" s="39">
        <v>0</v>
      </c>
      <c r="W42" s="39">
        <v>12705000</v>
      </c>
      <c r="X42" s="37">
        <v>12704999.779999999</v>
      </c>
      <c r="Y42" s="60">
        <f t="shared" si="0"/>
        <v>0.9999999826839826</v>
      </c>
      <c r="Z42" s="37">
        <v>0</v>
      </c>
      <c r="AA42" s="60">
        <f t="shared" si="1"/>
        <v>0</v>
      </c>
      <c r="AB42" s="37">
        <v>0</v>
      </c>
      <c r="AC42" s="60">
        <f t="shared" si="2"/>
        <v>0</v>
      </c>
    </row>
    <row r="43" spans="1:29" ht="93.75" customHeight="1" x14ac:dyDescent="0.25">
      <c r="A43" s="40" t="str">
        <f t="shared" si="3"/>
        <v>0543.4436</v>
      </c>
      <c r="B43" s="40" t="str">
        <f t="shared" si="4"/>
        <v>4436</v>
      </c>
      <c r="C43" s="40">
        <f t="shared" si="5"/>
        <v>4436</v>
      </c>
      <c r="F43" s="64" t="s">
        <v>72</v>
      </c>
      <c r="G43" s="64" t="s">
        <v>73</v>
      </c>
      <c r="H43" s="64" t="s">
        <v>62</v>
      </c>
      <c r="I43" s="64" t="s">
        <v>97</v>
      </c>
      <c r="J43" s="64" t="s">
        <v>60</v>
      </c>
      <c r="K43" s="64" t="s">
        <v>98</v>
      </c>
      <c r="L43" s="64">
        <v>10</v>
      </c>
      <c r="M43" s="64">
        <v>107</v>
      </c>
      <c r="N43" s="64" t="s">
        <v>76</v>
      </c>
      <c r="O43" s="64">
        <v>3</v>
      </c>
      <c r="P43" s="39">
        <v>110854895</v>
      </c>
      <c r="Q43" s="39">
        <v>0</v>
      </c>
      <c r="R43" s="39">
        <v>0</v>
      </c>
      <c r="S43" s="37">
        <v>110854895</v>
      </c>
      <c r="T43" s="39">
        <v>0</v>
      </c>
      <c r="U43" s="39">
        <v>0</v>
      </c>
      <c r="V43" s="39">
        <v>0</v>
      </c>
      <c r="W43" s="39">
        <v>110854895</v>
      </c>
      <c r="X43" s="37">
        <v>91071446.469999999</v>
      </c>
      <c r="Y43" s="66">
        <f t="shared" si="0"/>
        <v>0.82153743837834137</v>
      </c>
      <c r="Z43" s="37">
        <v>34916862.130000003</v>
      </c>
      <c r="AA43" s="66">
        <f t="shared" si="1"/>
        <v>0.31497808130168725</v>
      </c>
      <c r="AB43" s="39">
        <v>33771039.590000004</v>
      </c>
      <c r="AC43" s="66">
        <f t="shared" si="2"/>
        <v>0.30464184364614666</v>
      </c>
    </row>
    <row r="44" spans="1:29" ht="93.75" customHeight="1" x14ac:dyDescent="0.25">
      <c r="A44" s="40" t="str">
        <f t="shared" si="3"/>
        <v>0543.4436</v>
      </c>
      <c r="B44" s="40" t="str">
        <f t="shared" si="4"/>
        <v>4436</v>
      </c>
      <c r="C44" s="40">
        <f t="shared" si="5"/>
        <v>4436</v>
      </c>
      <c r="F44" s="64" t="s">
        <v>72</v>
      </c>
      <c r="G44" s="64" t="s">
        <v>73</v>
      </c>
      <c r="H44" s="64" t="s">
        <v>62</v>
      </c>
      <c r="I44" s="64" t="s">
        <v>97</v>
      </c>
      <c r="J44" s="64" t="s">
        <v>60</v>
      </c>
      <c r="K44" s="64" t="s">
        <v>98</v>
      </c>
      <c r="L44" s="64">
        <v>10</v>
      </c>
      <c r="M44" s="64">
        <v>107</v>
      </c>
      <c r="N44" s="64" t="s">
        <v>76</v>
      </c>
      <c r="O44" s="64">
        <v>4</v>
      </c>
      <c r="P44" s="39">
        <v>13558029</v>
      </c>
      <c r="Q44" s="39">
        <v>0</v>
      </c>
      <c r="R44" s="39">
        <v>0</v>
      </c>
      <c r="S44" s="37">
        <v>13558029</v>
      </c>
      <c r="T44" s="39">
        <v>0</v>
      </c>
      <c r="U44" s="39">
        <v>0</v>
      </c>
      <c r="V44" s="39">
        <v>0</v>
      </c>
      <c r="W44" s="39">
        <v>13558029</v>
      </c>
      <c r="X44" s="37">
        <v>6246084.3300000001</v>
      </c>
      <c r="Y44" s="66">
        <f t="shared" si="0"/>
        <v>0.46069265156461903</v>
      </c>
      <c r="Z44" s="37">
        <v>2294519.08</v>
      </c>
      <c r="AA44" s="66">
        <f t="shared" si="1"/>
        <v>0.1692369207943131</v>
      </c>
      <c r="AB44" s="39">
        <v>2294519.08</v>
      </c>
      <c r="AC44" s="66">
        <f t="shared" si="2"/>
        <v>0.1692369207943131</v>
      </c>
    </row>
    <row r="45" spans="1:29" ht="93.75" customHeight="1" x14ac:dyDescent="0.25">
      <c r="A45" s="40" t="str">
        <f t="shared" si="3"/>
        <v>0543.4436</v>
      </c>
      <c r="B45" s="40" t="str">
        <f t="shared" si="4"/>
        <v>4436</v>
      </c>
      <c r="C45" s="40">
        <f t="shared" si="5"/>
        <v>4436</v>
      </c>
      <c r="F45" s="64" t="s">
        <v>72</v>
      </c>
      <c r="G45" s="64" t="s">
        <v>73</v>
      </c>
      <c r="H45" s="64" t="s">
        <v>62</v>
      </c>
      <c r="I45" s="64" t="s">
        <v>97</v>
      </c>
      <c r="J45" s="64" t="s">
        <v>60</v>
      </c>
      <c r="K45" s="64" t="s">
        <v>98</v>
      </c>
      <c r="L45" s="64">
        <v>10</v>
      </c>
      <c r="M45" s="64">
        <v>307</v>
      </c>
      <c r="N45" s="64" t="s">
        <v>76</v>
      </c>
      <c r="O45" s="64">
        <v>3</v>
      </c>
      <c r="P45" s="39">
        <v>0</v>
      </c>
      <c r="Q45" s="39">
        <v>19897830</v>
      </c>
      <c r="R45" s="39">
        <v>0</v>
      </c>
      <c r="S45" s="37">
        <v>19897830</v>
      </c>
      <c r="T45" s="39">
        <v>0</v>
      </c>
      <c r="U45" s="39">
        <v>0</v>
      </c>
      <c r="V45" s="39">
        <v>0</v>
      </c>
      <c r="W45" s="39">
        <v>19897830</v>
      </c>
      <c r="X45" s="37">
        <v>9569361.7599999998</v>
      </c>
      <c r="Y45" s="66">
        <f t="shared" si="0"/>
        <v>0.48092489281494516</v>
      </c>
      <c r="Z45" s="37">
        <v>3029418.05</v>
      </c>
      <c r="AA45" s="66">
        <f t="shared" si="1"/>
        <v>0.152248664804152</v>
      </c>
      <c r="AB45" s="39">
        <v>3029418.05</v>
      </c>
      <c r="AC45" s="66">
        <f t="shared" si="2"/>
        <v>0.152248664804152</v>
      </c>
    </row>
    <row r="46" spans="1:29" ht="93.75" customHeight="1" x14ac:dyDescent="0.25">
      <c r="A46" s="40" t="str">
        <f t="shared" si="3"/>
        <v>0543.4436</v>
      </c>
      <c r="B46" s="40" t="str">
        <f t="shared" si="4"/>
        <v>4436</v>
      </c>
      <c r="C46" s="40">
        <f t="shared" si="5"/>
        <v>4436</v>
      </c>
      <c r="F46" s="64" t="s">
        <v>72</v>
      </c>
      <c r="G46" s="64" t="s">
        <v>73</v>
      </c>
      <c r="H46" s="64" t="s">
        <v>62</v>
      </c>
      <c r="I46" s="64" t="s">
        <v>97</v>
      </c>
      <c r="J46" s="64" t="s">
        <v>60</v>
      </c>
      <c r="K46" s="64" t="s">
        <v>98</v>
      </c>
      <c r="L46" s="64">
        <v>10</v>
      </c>
      <c r="M46" s="64">
        <v>307</v>
      </c>
      <c r="N46" s="64" t="s">
        <v>76</v>
      </c>
      <c r="O46" s="64">
        <v>4</v>
      </c>
      <c r="P46" s="39">
        <v>0</v>
      </c>
      <c r="Q46" s="39">
        <v>24408057</v>
      </c>
      <c r="R46" s="39">
        <v>0</v>
      </c>
      <c r="S46" s="37">
        <v>24408057</v>
      </c>
      <c r="T46" s="39">
        <v>0</v>
      </c>
      <c r="U46" s="39">
        <v>0</v>
      </c>
      <c r="V46" s="39">
        <v>0</v>
      </c>
      <c r="W46" s="39">
        <v>24408057</v>
      </c>
      <c r="X46" s="37">
        <v>8434340.3100000005</v>
      </c>
      <c r="Y46" s="66">
        <f t="shared" si="0"/>
        <v>0.3455555806838701</v>
      </c>
      <c r="Z46" s="37">
        <v>2465247.4500000002</v>
      </c>
      <c r="AA46" s="66">
        <f t="shared" si="1"/>
        <v>0.10100138040483927</v>
      </c>
      <c r="AB46" s="39">
        <v>2465247.4500000002</v>
      </c>
      <c r="AC46" s="66">
        <f t="shared" si="2"/>
        <v>0.10100138040483927</v>
      </c>
    </row>
    <row r="47" spans="1:29" ht="93.75" customHeight="1" x14ac:dyDescent="0.25">
      <c r="A47" s="40" t="str">
        <f t="shared" si="3"/>
        <v>0543.4437</v>
      </c>
      <c r="B47" s="40" t="str">
        <f t="shared" si="4"/>
        <v>4437</v>
      </c>
      <c r="C47" s="40">
        <f t="shared" si="5"/>
        <v>4437</v>
      </c>
      <c r="F47" s="64" t="s">
        <v>72</v>
      </c>
      <c r="G47" s="64" t="s">
        <v>73</v>
      </c>
      <c r="H47" s="64" t="s">
        <v>99</v>
      </c>
      <c r="I47" s="64" t="s">
        <v>100</v>
      </c>
      <c r="J47" s="64" t="s">
        <v>60</v>
      </c>
      <c r="K47" s="64" t="s">
        <v>101</v>
      </c>
      <c r="L47" s="64">
        <v>10</v>
      </c>
      <c r="M47" s="64">
        <v>107</v>
      </c>
      <c r="N47" s="64" t="s">
        <v>76</v>
      </c>
      <c r="O47" s="64">
        <v>3</v>
      </c>
      <c r="P47" s="39">
        <v>3582444</v>
      </c>
      <c r="Q47" s="39">
        <v>0</v>
      </c>
      <c r="R47" s="39">
        <v>0</v>
      </c>
      <c r="S47" s="37">
        <v>3582444</v>
      </c>
      <c r="T47" s="39">
        <v>0</v>
      </c>
      <c r="U47" s="39">
        <v>0</v>
      </c>
      <c r="V47" s="39">
        <v>0</v>
      </c>
      <c r="W47" s="39">
        <v>3582444</v>
      </c>
      <c r="X47" s="37">
        <v>1609864.01</v>
      </c>
      <c r="Y47" s="66">
        <f t="shared" si="0"/>
        <v>0.44937590371266095</v>
      </c>
      <c r="Z47" s="37">
        <v>857864.21</v>
      </c>
      <c r="AA47" s="66">
        <f t="shared" si="1"/>
        <v>0.2394633970551947</v>
      </c>
      <c r="AB47" s="37">
        <v>857864.21</v>
      </c>
      <c r="AC47" s="66">
        <f t="shared" si="2"/>
        <v>0.2394633970551947</v>
      </c>
    </row>
    <row r="48" spans="1:29" ht="93.75" customHeight="1" x14ac:dyDescent="0.25">
      <c r="A48" s="40" t="str">
        <f t="shared" si="3"/>
        <v>0543.4437</v>
      </c>
      <c r="B48" s="40" t="str">
        <f t="shared" si="4"/>
        <v>4437</v>
      </c>
      <c r="C48" s="40">
        <f t="shared" si="5"/>
        <v>4437</v>
      </c>
      <c r="F48" s="64" t="s">
        <v>72</v>
      </c>
      <c r="G48" s="64" t="s">
        <v>73</v>
      </c>
      <c r="H48" s="64" t="s">
        <v>99</v>
      </c>
      <c r="I48" s="64" t="s">
        <v>100</v>
      </c>
      <c r="J48" s="64" t="s">
        <v>60</v>
      </c>
      <c r="K48" s="64" t="s">
        <v>101</v>
      </c>
      <c r="L48" s="64">
        <v>10</v>
      </c>
      <c r="M48" s="64">
        <v>307</v>
      </c>
      <c r="N48" s="64" t="s">
        <v>76</v>
      </c>
      <c r="O48" s="64">
        <v>3</v>
      </c>
      <c r="P48" s="39">
        <v>0</v>
      </c>
      <c r="Q48" s="39">
        <v>200000</v>
      </c>
      <c r="R48" s="39">
        <v>0</v>
      </c>
      <c r="S48" s="37">
        <v>200000</v>
      </c>
      <c r="T48" s="39">
        <v>0</v>
      </c>
      <c r="U48" s="39">
        <v>0</v>
      </c>
      <c r="V48" s="39">
        <v>0</v>
      </c>
      <c r="W48" s="39">
        <v>200000</v>
      </c>
      <c r="X48" s="37">
        <v>56000</v>
      </c>
      <c r="Y48" s="66">
        <f t="shared" si="0"/>
        <v>0.28000000000000003</v>
      </c>
      <c r="Z48" s="37">
        <v>0</v>
      </c>
      <c r="AA48" s="66">
        <f t="shared" si="1"/>
        <v>0</v>
      </c>
      <c r="AB48" s="37">
        <v>0</v>
      </c>
      <c r="AC48" s="66">
        <f t="shared" si="2"/>
        <v>0</v>
      </c>
    </row>
    <row r="49" spans="1:29" ht="93.75" customHeight="1" x14ac:dyDescent="0.25">
      <c r="A49" s="40" t="str">
        <f t="shared" si="3"/>
        <v>0543.4438</v>
      </c>
      <c r="B49" s="40" t="str">
        <f t="shared" si="4"/>
        <v>4438</v>
      </c>
      <c r="C49" s="40">
        <f t="shared" si="5"/>
        <v>4438</v>
      </c>
      <c r="F49" s="64" t="s">
        <v>102</v>
      </c>
      <c r="G49" s="64" t="s">
        <v>103</v>
      </c>
      <c r="H49" s="64" t="s">
        <v>99</v>
      </c>
      <c r="I49" s="64" t="s">
        <v>104</v>
      </c>
      <c r="J49" s="64" t="s">
        <v>60</v>
      </c>
      <c r="K49" s="64" t="s">
        <v>105</v>
      </c>
      <c r="L49" s="64">
        <v>10</v>
      </c>
      <c r="M49" s="64">
        <v>101</v>
      </c>
      <c r="N49" s="64" t="s">
        <v>48</v>
      </c>
      <c r="O49" s="64">
        <v>3</v>
      </c>
      <c r="P49" s="39">
        <v>830000</v>
      </c>
      <c r="Q49" s="39">
        <v>0</v>
      </c>
      <c r="R49" s="39">
        <v>0</v>
      </c>
      <c r="S49" s="37">
        <v>830000</v>
      </c>
      <c r="T49" s="39">
        <v>0</v>
      </c>
      <c r="U49" s="39">
        <v>0</v>
      </c>
      <c r="V49" s="39">
        <v>0</v>
      </c>
      <c r="W49" s="39">
        <v>830000</v>
      </c>
      <c r="X49" s="37">
        <v>592978.32999999996</v>
      </c>
      <c r="Y49" s="66">
        <f t="shared" si="0"/>
        <v>0.7144317228915662</v>
      </c>
      <c r="Z49" s="37">
        <v>256465.13</v>
      </c>
      <c r="AA49" s="66">
        <f t="shared" si="1"/>
        <v>0.30899413253012048</v>
      </c>
      <c r="AB49" s="37">
        <v>256465.13</v>
      </c>
      <c r="AC49" s="66">
        <f t="shared" si="2"/>
        <v>0.30899413253012048</v>
      </c>
    </row>
    <row r="50" spans="1:29" ht="93.75" customHeight="1" x14ac:dyDescent="0.25">
      <c r="A50" s="40" t="str">
        <f t="shared" si="3"/>
        <v>0543.4438</v>
      </c>
      <c r="B50" s="40" t="str">
        <f t="shared" si="4"/>
        <v>4438</v>
      </c>
      <c r="C50" s="40">
        <f t="shared" si="5"/>
        <v>4438</v>
      </c>
      <c r="F50" s="64" t="s">
        <v>102</v>
      </c>
      <c r="G50" s="64" t="s">
        <v>103</v>
      </c>
      <c r="H50" s="64" t="s">
        <v>99</v>
      </c>
      <c r="I50" s="64" t="s">
        <v>104</v>
      </c>
      <c r="J50" s="64" t="s">
        <v>60</v>
      </c>
      <c r="K50" s="64" t="s">
        <v>105</v>
      </c>
      <c r="L50" s="64">
        <v>10</v>
      </c>
      <c r="M50" s="64" t="s">
        <v>124</v>
      </c>
      <c r="N50" s="64" t="s">
        <v>48</v>
      </c>
      <c r="O50" s="64">
        <v>3</v>
      </c>
      <c r="P50" s="39">
        <v>0</v>
      </c>
      <c r="Q50" s="39">
        <v>813034</v>
      </c>
      <c r="R50" s="39">
        <v>0</v>
      </c>
      <c r="S50" s="37">
        <v>813034</v>
      </c>
      <c r="T50" s="39">
        <v>0</v>
      </c>
      <c r="U50" s="39">
        <v>0</v>
      </c>
      <c r="V50" s="39">
        <v>0</v>
      </c>
      <c r="W50" s="39">
        <v>813034</v>
      </c>
      <c r="X50" s="37">
        <v>1084.8</v>
      </c>
      <c r="Y50" s="66">
        <f t="shared" si="0"/>
        <v>1.3342615437976764E-3</v>
      </c>
      <c r="Z50" s="37">
        <v>0</v>
      </c>
      <c r="AA50" s="66">
        <f t="shared" si="0"/>
        <v>0</v>
      </c>
      <c r="AB50" s="37">
        <v>0</v>
      </c>
      <c r="AC50" s="66">
        <f t="shared" si="0"/>
        <v>0</v>
      </c>
    </row>
    <row r="51" spans="1:29" ht="93.75" customHeight="1" x14ac:dyDescent="0.25">
      <c r="A51" s="40" t="str">
        <f t="shared" si="3"/>
        <v>0543.4430</v>
      </c>
      <c r="B51" s="40" t="str">
        <f t="shared" si="4"/>
        <v>4430</v>
      </c>
      <c r="C51" s="40">
        <f t="shared" si="5"/>
        <v>4430</v>
      </c>
      <c r="F51" s="64" t="s">
        <v>106</v>
      </c>
      <c r="G51" s="64" t="s">
        <v>107</v>
      </c>
      <c r="H51" s="64" t="s">
        <v>62</v>
      </c>
      <c r="I51" s="64" t="s">
        <v>108</v>
      </c>
      <c r="J51" s="64" t="s">
        <v>60</v>
      </c>
      <c r="K51" s="64" t="s">
        <v>109</v>
      </c>
      <c r="L51" s="64">
        <v>10</v>
      </c>
      <c r="M51" s="64">
        <v>107</v>
      </c>
      <c r="N51" s="64" t="s">
        <v>76</v>
      </c>
      <c r="O51" s="64">
        <v>3</v>
      </c>
      <c r="P51" s="39">
        <v>9495000</v>
      </c>
      <c r="Q51" s="39">
        <v>0</v>
      </c>
      <c r="R51" s="39">
        <v>0</v>
      </c>
      <c r="S51" s="37">
        <v>9495000</v>
      </c>
      <c r="T51" s="39">
        <v>0</v>
      </c>
      <c r="U51" s="39">
        <v>0</v>
      </c>
      <c r="V51" s="39">
        <v>0</v>
      </c>
      <c r="W51" s="39">
        <v>9495000</v>
      </c>
      <c r="X51" s="37">
        <v>8265878</v>
      </c>
      <c r="Y51" s="66">
        <f t="shared" si="0"/>
        <v>0.87055060558188524</v>
      </c>
      <c r="Z51" s="37">
        <v>3041553.75</v>
      </c>
      <c r="AA51" s="66">
        <f t="shared" si="1"/>
        <v>0.3203321484992101</v>
      </c>
      <c r="AB51" s="37">
        <v>3041553.75</v>
      </c>
      <c r="AC51" s="66">
        <f t="shared" si="2"/>
        <v>0.3203321484992101</v>
      </c>
    </row>
    <row r="52" spans="1:29" ht="93.75" customHeight="1" x14ac:dyDescent="0.25">
      <c r="A52" s="40" t="str">
        <f t="shared" si="3"/>
        <v>0543.4686</v>
      </c>
      <c r="B52" s="40" t="str">
        <f t="shared" si="4"/>
        <v>4686</v>
      </c>
      <c r="C52" s="40">
        <f t="shared" si="5"/>
        <v>4686</v>
      </c>
      <c r="F52" s="64" t="s">
        <v>110</v>
      </c>
      <c r="G52" s="64" t="s">
        <v>111</v>
      </c>
      <c r="H52" s="64" t="s">
        <v>112</v>
      </c>
      <c r="I52" s="64" t="s">
        <v>113</v>
      </c>
      <c r="J52" s="64" t="s">
        <v>60</v>
      </c>
      <c r="K52" s="64" t="s">
        <v>114</v>
      </c>
      <c r="L52" s="64">
        <v>10</v>
      </c>
      <c r="M52" s="64">
        <v>107</v>
      </c>
      <c r="N52" s="64" t="s">
        <v>76</v>
      </c>
      <c r="O52" s="64">
        <v>3</v>
      </c>
      <c r="P52" s="39">
        <v>340954</v>
      </c>
      <c r="Q52" s="39">
        <v>0</v>
      </c>
      <c r="R52" s="39">
        <v>0</v>
      </c>
      <c r="S52" s="37">
        <v>340954</v>
      </c>
      <c r="T52" s="39">
        <v>0</v>
      </c>
      <c r="U52" s="39">
        <v>0</v>
      </c>
      <c r="V52" s="39">
        <v>0</v>
      </c>
      <c r="W52" s="39">
        <v>340954</v>
      </c>
      <c r="X52" s="37">
        <v>236627.75</v>
      </c>
      <c r="Y52" s="66">
        <f t="shared" si="0"/>
        <v>0.69401664154108766</v>
      </c>
      <c r="Z52" s="37">
        <v>8800</v>
      </c>
      <c r="AA52" s="66">
        <f t="shared" si="1"/>
        <v>2.5809933304785981E-2</v>
      </c>
      <c r="AB52" s="37">
        <v>8800</v>
      </c>
      <c r="AC52" s="66">
        <f t="shared" si="2"/>
        <v>2.5809933304785981E-2</v>
      </c>
    </row>
    <row r="53" spans="1:29" ht="93.75" customHeight="1" x14ac:dyDescent="0.25">
      <c r="A53" s="40" t="str">
        <f t="shared" si="3"/>
        <v>0543.4686</v>
      </c>
      <c r="B53" s="40" t="str">
        <f t="shared" si="4"/>
        <v>4686</v>
      </c>
      <c r="C53" s="40">
        <f t="shared" si="5"/>
        <v>4686</v>
      </c>
      <c r="F53" s="64" t="s">
        <v>110</v>
      </c>
      <c r="G53" s="64" t="s">
        <v>111</v>
      </c>
      <c r="H53" s="64" t="s">
        <v>112</v>
      </c>
      <c r="I53" s="64" t="s">
        <v>113</v>
      </c>
      <c r="J53" s="64" t="s">
        <v>60</v>
      </c>
      <c r="K53" s="64" t="s">
        <v>114</v>
      </c>
      <c r="L53" s="64">
        <v>10</v>
      </c>
      <c r="M53" s="64">
        <v>107</v>
      </c>
      <c r="N53" s="64" t="s">
        <v>76</v>
      </c>
      <c r="O53" s="64" t="s">
        <v>125</v>
      </c>
      <c r="P53" s="39">
        <v>3381046</v>
      </c>
      <c r="Q53" s="39">
        <v>0</v>
      </c>
      <c r="R53" s="39">
        <v>0</v>
      </c>
      <c r="S53" s="37">
        <v>3381046</v>
      </c>
      <c r="T53" s="39">
        <v>0</v>
      </c>
      <c r="U53" s="39">
        <v>0</v>
      </c>
      <c r="V53" s="39">
        <v>0</v>
      </c>
      <c r="W53" s="39">
        <v>3381046</v>
      </c>
      <c r="X53" s="37">
        <v>112260</v>
      </c>
      <c r="Y53" s="66">
        <f t="shared" si="0"/>
        <v>3.3202742583212416E-2</v>
      </c>
      <c r="Z53" s="37">
        <v>0</v>
      </c>
      <c r="AA53" s="66">
        <f t="shared" si="1"/>
        <v>0</v>
      </c>
      <c r="AB53" s="37">
        <v>0</v>
      </c>
      <c r="AC53" s="66">
        <f t="shared" si="2"/>
        <v>0</v>
      </c>
    </row>
    <row r="54" spans="1:29" ht="93.75" customHeight="1" x14ac:dyDescent="0.25">
      <c r="A54" s="40" t="str">
        <f t="shared" si="3"/>
        <v>0543.4686</v>
      </c>
      <c r="B54" s="40" t="str">
        <f t="shared" si="4"/>
        <v>4686</v>
      </c>
      <c r="C54" s="40">
        <f t="shared" si="5"/>
        <v>4686</v>
      </c>
      <c r="F54" s="64" t="s">
        <v>110</v>
      </c>
      <c r="G54" s="64" t="s">
        <v>111</v>
      </c>
      <c r="H54" s="64" t="s">
        <v>112</v>
      </c>
      <c r="I54" s="64" t="s">
        <v>113</v>
      </c>
      <c r="J54" s="64" t="s">
        <v>60</v>
      </c>
      <c r="K54" s="64" t="s">
        <v>114</v>
      </c>
      <c r="L54" s="64">
        <v>10</v>
      </c>
      <c r="M54" s="64" t="s">
        <v>126</v>
      </c>
      <c r="N54" s="64" t="s">
        <v>76</v>
      </c>
      <c r="O54" s="64">
        <v>3</v>
      </c>
      <c r="P54" s="39">
        <v>0</v>
      </c>
      <c r="Q54" s="39">
        <v>2919545</v>
      </c>
      <c r="R54" s="39">
        <v>0</v>
      </c>
      <c r="S54" s="37">
        <v>2919545</v>
      </c>
      <c r="T54" s="39">
        <v>0</v>
      </c>
      <c r="U54" s="39">
        <v>0</v>
      </c>
      <c r="V54" s="39">
        <v>0</v>
      </c>
      <c r="W54" s="39">
        <v>2919545</v>
      </c>
      <c r="X54" s="37">
        <v>933992.78</v>
      </c>
      <c r="Y54" s="66">
        <f t="shared" si="0"/>
        <v>0.31991039014640982</v>
      </c>
      <c r="Z54" s="37">
        <v>0</v>
      </c>
      <c r="AA54" s="66">
        <f t="shared" si="1"/>
        <v>0</v>
      </c>
      <c r="AB54" s="37">
        <v>0</v>
      </c>
      <c r="AC54" s="66">
        <f t="shared" si="2"/>
        <v>0</v>
      </c>
    </row>
    <row r="55" spans="1:29" ht="93.75" customHeight="1" thickBot="1" x14ac:dyDescent="0.3">
      <c r="A55" s="40" t="str">
        <f t="shared" si="3"/>
        <v>0543.4686</v>
      </c>
      <c r="B55" s="40" t="str">
        <f t="shared" si="4"/>
        <v>4686</v>
      </c>
      <c r="C55" s="40">
        <f t="shared" si="5"/>
        <v>4686</v>
      </c>
      <c r="F55" s="64" t="s">
        <v>110</v>
      </c>
      <c r="G55" s="64" t="s">
        <v>111</v>
      </c>
      <c r="H55" s="64" t="s">
        <v>112</v>
      </c>
      <c r="I55" s="64" t="s">
        <v>113</v>
      </c>
      <c r="J55" s="64" t="s">
        <v>60</v>
      </c>
      <c r="K55" s="64" t="s">
        <v>114</v>
      </c>
      <c r="L55" s="64">
        <v>10</v>
      </c>
      <c r="M55" s="64" t="s">
        <v>126</v>
      </c>
      <c r="N55" s="64" t="s">
        <v>76</v>
      </c>
      <c r="O55" s="64">
        <v>4</v>
      </c>
      <c r="P55" s="39">
        <v>0</v>
      </c>
      <c r="Q55" s="39">
        <v>10000000</v>
      </c>
      <c r="R55" s="39">
        <v>0</v>
      </c>
      <c r="S55" s="37">
        <v>10000000</v>
      </c>
      <c r="T55" s="39">
        <v>0</v>
      </c>
      <c r="U55" s="39">
        <v>0</v>
      </c>
      <c r="V55" s="39">
        <v>0</v>
      </c>
      <c r="W55" s="39">
        <v>10000000</v>
      </c>
      <c r="X55" s="37">
        <v>9232883.1699999999</v>
      </c>
      <c r="Y55" s="66">
        <f t="shared" si="0"/>
        <v>0.92328831700000003</v>
      </c>
      <c r="Z55" s="39">
        <v>1920430.51</v>
      </c>
      <c r="AA55" s="66">
        <f t="shared" si="1"/>
        <v>0.19204305099999999</v>
      </c>
      <c r="AB55" s="39">
        <v>873693.5</v>
      </c>
      <c r="AC55" s="66">
        <f t="shared" si="2"/>
        <v>8.7369349999999998E-2</v>
      </c>
    </row>
    <row r="56" spans="1:29" ht="24.75" customHeight="1" thickTop="1" x14ac:dyDescent="0.25">
      <c r="F56" s="67" t="s">
        <v>41</v>
      </c>
      <c r="G56" s="67"/>
      <c r="H56" s="67"/>
      <c r="I56" s="67"/>
      <c r="J56" s="67"/>
      <c r="K56" s="67"/>
      <c r="L56" s="67"/>
      <c r="M56" s="67"/>
      <c r="N56" s="67"/>
      <c r="O56" s="67"/>
      <c r="P56" s="69">
        <f t="shared" ref="P56:X56" si="9">SUBTOTAL(109,P5:P55)</f>
        <v>1684973000</v>
      </c>
      <c r="Q56" s="69">
        <f t="shared" si="9"/>
        <v>583394907.13999999</v>
      </c>
      <c r="R56" s="69">
        <f t="shared" si="9"/>
        <v>6674525</v>
      </c>
      <c r="S56" s="69">
        <f t="shared" si="9"/>
        <v>2261693382.1400003</v>
      </c>
      <c r="T56" s="70">
        <f t="shared" si="9"/>
        <v>0</v>
      </c>
      <c r="U56" s="70">
        <f t="shared" si="9"/>
        <v>0</v>
      </c>
      <c r="V56" s="70">
        <f t="shared" si="9"/>
        <v>-56900.94</v>
      </c>
      <c r="W56" s="69">
        <f t="shared" si="9"/>
        <v>2261636481.1999998</v>
      </c>
      <c r="X56" s="69">
        <f t="shared" si="9"/>
        <v>1207117250.0999999</v>
      </c>
      <c r="Y56" s="71">
        <f>X56/$W56</f>
        <v>0.53373619506682024</v>
      </c>
      <c r="Z56" s="69">
        <f>SUM(Z5:Z55)</f>
        <v>1069711414.3900001</v>
      </c>
      <c r="AA56" s="71">
        <f>Z56/$W56</f>
        <v>0.47298114585701362</v>
      </c>
      <c r="AB56" s="69">
        <f>SUM(AB5:AB55)</f>
        <v>1067300540.1500002</v>
      </c>
      <c r="AC56" s="72">
        <f>AB56/$W56</f>
        <v>0.47191515923182409</v>
      </c>
    </row>
  </sheetData>
  <mergeCells count="15">
    <mergeCell ref="W2:W3"/>
    <mergeCell ref="X2:AC2"/>
    <mergeCell ref="F3:G3"/>
    <mergeCell ref="H3:H4"/>
    <mergeCell ref="I3:I4"/>
    <mergeCell ref="J3:K3"/>
    <mergeCell ref="L3:L4"/>
    <mergeCell ref="M3:N3"/>
    <mergeCell ref="O3:O4"/>
    <mergeCell ref="F2:O2"/>
    <mergeCell ref="P2:P3"/>
    <mergeCell ref="Q2:R2"/>
    <mergeCell ref="S2:S3"/>
    <mergeCell ref="T2:T3"/>
    <mergeCell ref="U2:V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12</vt:i4>
      </vt:variant>
    </vt:vector>
  </HeadingPairs>
  <TitlesOfParts>
    <vt:vector size="18" baseType="lpstr">
      <vt:lpstr>PubJan</vt:lpstr>
      <vt:lpstr>PubFev</vt:lpstr>
      <vt:lpstr>Pubmar</vt:lpstr>
      <vt:lpstr>PubABR</vt:lpstr>
      <vt:lpstr>PubMai</vt:lpstr>
      <vt:lpstr>PubJun</vt:lpstr>
      <vt:lpstr>PubABR!Área_de_Impressão</vt:lpstr>
      <vt:lpstr>PubFev!Área_de_Impressão</vt:lpstr>
      <vt:lpstr>PubJan!Área_de_Impressão</vt:lpstr>
      <vt:lpstr>PubJun!Área_de_Impressão</vt:lpstr>
      <vt:lpstr>PubMai!Área_de_Impressão</vt:lpstr>
      <vt:lpstr>Pubmar!Área_de_Impressão</vt:lpstr>
      <vt:lpstr>PubABR!Títulos_de_Impressão</vt:lpstr>
      <vt:lpstr>PubFev!Títulos_de_Impressão</vt:lpstr>
      <vt:lpstr>PubJan!Títulos_de_Impressão</vt:lpstr>
      <vt:lpstr>PubJun!Títulos_de_Impressão</vt:lpstr>
      <vt:lpstr>PubMai!Títulos_de_Impressão</vt:lpstr>
      <vt:lpstr>Pubmar!Títulos_de_Impressão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2022-07-20T14:41:33Z</cp:lastPrinted>
  <dcterms:created xsi:type="dcterms:W3CDTF">2022-02-17T12:30:32Z</dcterms:created>
  <dcterms:modified xsi:type="dcterms:W3CDTF">2022-07-20T14:42:31Z</dcterms:modified>
</cp:coreProperties>
</file>