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inanceira\DPOF\Cristiano - Orçamento\Publicação Mensal\2023\"/>
    </mc:Choice>
  </mc:AlternateContent>
  <bookViews>
    <workbookView xWindow="0" yWindow="0" windowWidth="28800" windowHeight="11430" activeTab="4"/>
  </bookViews>
  <sheets>
    <sheet name="PubJan" sheetId="7" r:id="rId1"/>
    <sheet name="PubfFev" sheetId="6" r:id="rId2"/>
    <sheet name="PubfMar" sheetId="8" r:id="rId3"/>
    <sheet name="PubfAbr" sheetId="9" r:id="rId4"/>
    <sheet name="PubfMai" sheetId="10" r:id="rId5"/>
  </sheets>
  <definedNames>
    <definedName name="_xlnm._FilterDatabase" localSheetId="3" hidden="1">PubfAbr!$A$5:$Y$5</definedName>
    <definedName name="_xlnm._FilterDatabase" localSheetId="1" hidden="1">PubfFev!$A$5:$Y$5</definedName>
    <definedName name="_xlnm._FilterDatabase" localSheetId="4" hidden="1">PubfMai!$A$5:$Y$5</definedName>
    <definedName name="_xlnm._FilterDatabase" localSheetId="2" hidden="1">PubfMar!$A$5:$Y$5</definedName>
    <definedName name="_xlnm._FilterDatabase" localSheetId="0" hidden="1">PubJan!$A$5:$Y$5</definedName>
    <definedName name="_xlnm.Print_Area" localSheetId="3">PubfAbr!$B$2:$Y$37</definedName>
    <definedName name="_xlnm.Print_Area" localSheetId="1">PubfFev!$B$2:$Y$35</definedName>
    <definedName name="_xlnm.Print_Area" localSheetId="4">PubfMai!$B$2:$Y$44</definedName>
    <definedName name="_xlnm.Print_Area" localSheetId="2">PubfMar!$B$2:$Y$36</definedName>
    <definedName name="_xlnm.Print_Area" localSheetId="0">PubJan!$B$2:$Y$33</definedName>
    <definedName name="_xlnm.Print_Titles" localSheetId="3">PubfAbr!$2:$4</definedName>
    <definedName name="_xlnm.Print_Titles" localSheetId="1">PubfFev!$2:$4</definedName>
    <definedName name="_xlnm.Print_Titles" localSheetId="4">PubfMai!$2:$4</definedName>
    <definedName name="_xlnm.Print_Titles" localSheetId="2">PubfMar!$2:$4</definedName>
    <definedName name="_xlnm.Print_Titles" localSheetId="0">PubJan!$2:$4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4" i="10" l="1"/>
  <c r="M44" i="10"/>
  <c r="N44" i="10"/>
  <c r="O44" i="10"/>
  <c r="P44" i="10"/>
  <c r="Q44" i="10"/>
  <c r="R44" i="10"/>
  <c r="S44" i="10"/>
  <c r="L44" i="10"/>
  <c r="Y29" i="9" l="1"/>
  <c r="W29" i="9"/>
  <c r="U29" i="9"/>
  <c r="Y36" i="9"/>
  <c r="W36" i="9"/>
  <c r="U36" i="9"/>
  <c r="Y35" i="9"/>
  <c r="W35" i="9"/>
  <c r="U35" i="9"/>
  <c r="Y34" i="9"/>
  <c r="W34" i="9"/>
  <c r="U34" i="9"/>
  <c r="Y33" i="9"/>
  <c r="W33" i="9"/>
  <c r="U33" i="9"/>
  <c r="Y32" i="9"/>
  <c r="W32" i="9"/>
  <c r="U32" i="9"/>
  <c r="Y31" i="9"/>
  <c r="W31" i="9"/>
  <c r="U31" i="9"/>
  <c r="Y30" i="9"/>
  <c r="W30" i="9"/>
  <c r="U30" i="9"/>
  <c r="Y28" i="9"/>
  <c r="W28" i="9"/>
  <c r="U28" i="9"/>
  <c r="Y27" i="9"/>
  <c r="W27" i="9"/>
  <c r="U27" i="9"/>
  <c r="Y26" i="9"/>
  <c r="W26" i="9"/>
  <c r="U26" i="9"/>
  <c r="Y25" i="9"/>
  <c r="W25" i="9"/>
  <c r="U25" i="9"/>
  <c r="Y24" i="9"/>
  <c r="W24" i="9"/>
  <c r="U24" i="9"/>
  <c r="Y23" i="9"/>
  <c r="W23" i="9"/>
  <c r="U23" i="9"/>
  <c r="Y22" i="9"/>
  <c r="W22" i="9"/>
  <c r="U22" i="9"/>
  <c r="Y21" i="9"/>
  <c r="W21" i="9"/>
  <c r="U21" i="9"/>
  <c r="Y20" i="9"/>
  <c r="W20" i="9"/>
  <c r="U20" i="9"/>
  <c r="Y19" i="9"/>
  <c r="W19" i="9"/>
  <c r="U19" i="9"/>
  <c r="Y18" i="9"/>
  <c r="W18" i="9"/>
  <c r="U18" i="9"/>
  <c r="Y17" i="9"/>
  <c r="W17" i="9"/>
  <c r="U17" i="9"/>
  <c r="Y16" i="9"/>
  <c r="W16" i="9"/>
  <c r="U16" i="9"/>
  <c r="Y15" i="9"/>
  <c r="W15" i="9"/>
  <c r="U15" i="9"/>
  <c r="Y14" i="9"/>
  <c r="W14" i="9"/>
  <c r="U14" i="9"/>
  <c r="Y13" i="9"/>
  <c r="W13" i="9"/>
  <c r="U13" i="9"/>
  <c r="Y12" i="9"/>
  <c r="W12" i="9"/>
  <c r="U12" i="9"/>
  <c r="Y11" i="9"/>
  <c r="W11" i="9"/>
  <c r="U11" i="9"/>
  <c r="Y10" i="9"/>
  <c r="W10" i="9"/>
  <c r="U10" i="9"/>
  <c r="Y9" i="9"/>
  <c r="W9" i="9"/>
  <c r="U9" i="9"/>
  <c r="Y8" i="9"/>
  <c r="W8" i="9"/>
  <c r="U8" i="9"/>
  <c r="Y7" i="9"/>
  <c r="W7" i="9"/>
  <c r="U7" i="9"/>
  <c r="Y6" i="9"/>
  <c r="W6" i="9"/>
  <c r="U6" i="9"/>
  <c r="Y5" i="9"/>
  <c r="W5" i="9"/>
  <c r="U5" i="9"/>
  <c r="U7" i="8" l="1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6" i="8"/>
  <c r="U5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X33" i="7" l="1"/>
  <c r="V33" i="7"/>
  <c r="T33" i="7"/>
  <c r="R33" i="7"/>
  <c r="Q33" i="7"/>
  <c r="P33" i="7"/>
  <c r="N33" i="7"/>
  <c r="M33" i="7"/>
  <c r="L33" i="7"/>
  <c r="O32" i="7"/>
  <c r="S32" i="7" s="1"/>
  <c r="O31" i="7"/>
  <c r="S31" i="7" s="1"/>
  <c r="O30" i="7"/>
  <c r="S30" i="7" s="1"/>
  <c r="O29" i="7"/>
  <c r="S29" i="7" s="1"/>
  <c r="S28" i="7"/>
  <c r="Y28" i="7" s="1"/>
  <c r="O28" i="7"/>
  <c r="O27" i="7"/>
  <c r="S27" i="7" s="1"/>
  <c r="O26" i="7"/>
  <c r="S26" i="7" s="1"/>
  <c r="O25" i="7"/>
  <c r="S25" i="7" s="1"/>
  <c r="S24" i="7"/>
  <c r="Y24" i="7" s="1"/>
  <c r="O24" i="7"/>
  <c r="O23" i="7"/>
  <c r="S23" i="7" s="1"/>
  <c r="O22" i="7"/>
  <c r="S22" i="7" s="1"/>
  <c r="O21" i="7"/>
  <c r="S21" i="7" s="1"/>
  <c r="S20" i="7"/>
  <c r="O20" i="7"/>
  <c r="O19" i="7"/>
  <c r="S19" i="7" s="1"/>
  <c r="O18" i="7"/>
  <c r="S18" i="7" s="1"/>
  <c r="O17" i="7"/>
  <c r="S17" i="7" s="1"/>
  <c r="S16" i="7"/>
  <c r="O16" i="7"/>
  <c r="O15" i="7"/>
  <c r="S15" i="7" s="1"/>
  <c r="O14" i="7"/>
  <c r="S14" i="7" s="1"/>
  <c r="O13" i="7"/>
  <c r="S13" i="7" s="1"/>
  <c r="L12" i="7"/>
  <c r="O12" i="7" s="1"/>
  <c r="S12" i="7" s="1"/>
  <c r="O11" i="7"/>
  <c r="S11" i="7" s="1"/>
  <c r="O10" i="7"/>
  <c r="S10" i="7" s="1"/>
  <c r="S9" i="7"/>
  <c r="O9" i="7"/>
  <c r="O8" i="7"/>
  <c r="S8" i="7" s="1"/>
  <c r="O7" i="7"/>
  <c r="S7" i="7" s="1"/>
  <c r="O6" i="7"/>
  <c r="S6" i="7" s="1"/>
  <c r="S5" i="7"/>
  <c r="O5" i="7"/>
  <c r="O33" i="7" s="1"/>
  <c r="Y12" i="7" l="1"/>
  <c r="W12" i="7"/>
  <c r="U12" i="7"/>
  <c r="U7" i="7"/>
  <c r="Y7" i="7"/>
  <c r="U11" i="7"/>
  <c r="Y11" i="7"/>
  <c r="W13" i="7"/>
  <c r="U13" i="7"/>
  <c r="Y15" i="7"/>
  <c r="W15" i="7"/>
  <c r="W17" i="7"/>
  <c r="U17" i="7"/>
  <c r="Y19" i="7"/>
  <c r="W19" i="7"/>
  <c r="W21" i="7"/>
  <c r="U21" i="7"/>
  <c r="Y23" i="7"/>
  <c r="W23" i="7"/>
  <c r="U23" i="7"/>
  <c r="U26" i="7"/>
  <c r="Y26" i="7"/>
  <c r="W26" i="7"/>
  <c r="S33" i="7"/>
  <c r="W33" i="7" s="1"/>
  <c r="Y5" i="7"/>
  <c r="W5" i="7"/>
  <c r="U5" i="7"/>
  <c r="W7" i="7"/>
  <c r="Y9" i="7"/>
  <c r="W9" i="7"/>
  <c r="U9" i="7"/>
  <c r="W11" i="7"/>
  <c r="Y13" i="7"/>
  <c r="U15" i="7"/>
  <c r="Y17" i="7"/>
  <c r="U19" i="7"/>
  <c r="Y21" i="7"/>
  <c r="Y27" i="7"/>
  <c r="W27" i="7"/>
  <c r="U27" i="7"/>
  <c r="W6" i="7"/>
  <c r="U6" i="7"/>
  <c r="Y8" i="7"/>
  <c r="W8" i="7"/>
  <c r="W10" i="7"/>
  <c r="U10" i="7"/>
  <c r="U14" i="7"/>
  <c r="Y14" i="7"/>
  <c r="U18" i="7"/>
  <c r="Y18" i="7"/>
  <c r="U22" i="7"/>
  <c r="Y22" i="7"/>
  <c r="Y6" i="7"/>
  <c r="U8" i="7"/>
  <c r="Y10" i="7"/>
  <c r="W14" i="7"/>
  <c r="Y16" i="7"/>
  <c r="W16" i="7"/>
  <c r="U16" i="7"/>
  <c r="W18" i="7"/>
  <c r="Y20" i="7"/>
  <c r="W20" i="7"/>
  <c r="U20" i="7"/>
  <c r="W22" i="7"/>
  <c r="W25" i="7"/>
  <c r="U25" i="7"/>
  <c r="Y25" i="7"/>
  <c r="W28" i="7"/>
  <c r="U24" i="7"/>
  <c r="U28" i="7"/>
  <c r="W24" i="7"/>
  <c r="Y33" i="7" l="1"/>
  <c r="U33" i="7"/>
  <c r="Y27" i="6" l="1"/>
  <c r="W27" i="6"/>
  <c r="O27" i="6"/>
  <c r="S27" i="6" s="1"/>
  <c r="Y26" i="6"/>
  <c r="W26" i="6"/>
  <c r="O26" i="6"/>
  <c r="S26" i="6" s="1"/>
  <c r="O12" i="6" l="1"/>
  <c r="S12" i="6" s="1"/>
  <c r="L12" i="6"/>
  <c r="S30" i="6" l="1"/>
  <c r="S24" i="6"/>
  <c r="S23" i="6"/>
  <c r="S17" i="6"/>
  <c r="S16" i="6"/>
  <c r="O34" i="6"/>
  <c r="S34" i="6" s="1"/>
  <c r="O33" i="6"/>
  <c r="S33" i="6" s="1"/>
  <c r="O32" i="6"/>
  <c r="S32" i="6" s="1"/>
  <c r="O31" i="6"/>
  <c r="S31" i="6" s="1"/>
  <c r="O30" i="6"/>
  <c r="O29" i="6"/>
  <c r="S29" i="6" s="1"/>
  <c r="O28" i="6"/>
  <c r="S28" i="6" s="1"/>
  <c r="O25" i="6"/>
  <c r="S25" i="6" s="1"/>
  <c r="O24" i="6"/>
  <c r="O23" i="6"/>
  <c r="O22" i="6"/>
  <c r="S22" i="6" s="1"/>
  <c r="O21" i="6"/>
  <c r="S21" i="6" s="1"/>
  <c r="O20" i="6"/>
  <c r="S20" i="6" s="1"/>
  <c r="O19" i="6"/>
  <c r="S19" i="6" s="1"/>
  <c r="O18" i="6"/>
  <c r="S18" i="6" s="1"/>
  <c r="O17" i="6"/>
  <c r="O16" i="6"/>
  <c r="O15" i="6"/>
  <c r="S15" i="6" s="1"/>
  <c r="O14" i="6"/>
  <c r="S14" i="6" s="1"/>
  <c r="O13" i="6"/>
  <c r="S13" i="6" s="1"/>
  <c r="O11" i="6"/>
  <c r="S11" i="6" s="1"/>
  <c r="O10" i="6"/>
  <c r="S10" i="6" s="1"/>
  <c r="O9" i="6"/>
  <c r="S9" i="6" s="1"/>
  <c r="O8" i="6"/>
  <c r="S8" i="6" s="1"/>
  <c r="O7" i="6"/>
  <c r="S7" i="6" s="1"/>
  <c r="O6" i="6"/>
  <c r="S6" i="6" s="1"/>
  <c r="O5" i="6"/>
  <c r="S5" i="6" s="1"/>
  <c r="L35" i="6"/>
  <c r="R35" i="6" l="1"/>
  <c r="N35" i="6"/>
  <c r="S35" i="6"/>
  <c r="O35" i="6"/>
  <c r="V35" i="6"/>
  <c r="Y30" i="6"/>
  <c r="W30" i="6"/>
  <c r="U30" i="6"/>
  <c r="Y29" i="6"/>
  <c r="W29" i="6"/>
  <c r="U29" i="6"/>
  <c r="Y28" i="6"/>
  <c r="W28" i="6"/>
  <c r="U28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W5" i="6"/>
  <c r="U5" i="6"/>
  <c r="T35" i="6"/>
  <c r="Q35" i="6"/>
  <c r="P35" i="6"/>
  <c r="M35" i="6"/>
  <c r="W35" i="6" l="1"/>
  <c r="U35" i="6"/>
  <c r="Y35" i="6"/>
</calcChain>
</file>

<file path=xl/sharedStrings.xml><?xml version="1.0" encoding="utf-8"?>
<sst xmlns="http://schemas.openxmlformats.org/spreadsheetml/2006/main" count="1489" uniqueCount="138">
  <si>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</si>
  <si>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</si>
  <si>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</si>
  <si>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</si>
  <si>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</si>
  <si>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</si>
  <si>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</si>
  <si>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</si>
  <si>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</si>
  <si>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</si>
  <si>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</si>
  <si>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</si>
  <si>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</si>
  <si>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</si>
  <si>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</si>
  <si>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</si>
  <si>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</si>
  <si>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</si>
  <si>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</si>
  <si>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</si>
  <si>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</si>
  <si>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</si>
  <si>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</si>
  <si>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</si>
  <si>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</si>
  <si>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</si>
  <si>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</si>
  <si>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</si>
  <si>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</si>
  <si>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</si>
  <si>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</si>
  <si>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</si>
  <si>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</si>
  <si>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</si>
  <si>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</si>
  <si>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</si>
  <si>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</si>
  <si>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</si>
  <si>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</si>
  <si>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</si>
  <si>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</si>
  <si>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</si>
  <si>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</si>
  <si>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</si>
  <si>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</si>
  <si>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</si>
  <si>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</si>
  <si>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</si>
  <si>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</si>
  <si>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</si>
  <si>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</si>
  <si>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</si>
  <si>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</si>
  <si>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</si>
  <si>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</si>
  <si>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</si>
  <si>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</si>
  <si>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</si>
  <si>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</si>
  <si>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</si>
  <si>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</si>
  <si>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</si>
  <si>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</si>
  <si>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</si>
  <si>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</si>
  <si>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</si>
  <si>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</si>
  <si>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0543.4937.0001</t>
  </si>
  <si>
    <t>Acesso à Justiça - CGJ - No Estado do Maranhão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</si>
  <si>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</si>
  <si>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</si>
  <si>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</si>
  <si>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</si>
  <si>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</si>
  <si>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Construção, Reforma e Ampliação de Prédios do Poder Judiciário - No Município de Itinga do Maranhão</t>
  </si>
  <si>
    <t>0543.1656.0034</t>
  </si>
  <si>
    <t>Construção, Reforma e Ampliação de Prédios do Poder Judiciário - No Município de Açailândia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</si>
  <si>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</si>
  <si>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</si>
  <si>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</si>
  <si>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</si>
  <si>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</si>
  <si>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</si>
  <si>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</si>
  <si>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</si>
  <si>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</si>
  <si>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</si>
  <si>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</si>
  <si>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</si>
  <si>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</si>
  <si>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</si>
  <si>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</si>
  <si>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</si>
  <si>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</si>
  <si>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</si>
  <si>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0543.1656.0083</t>
  </si>
  <si>
    <t>4</t>
  </si>
  <si>
    <t>0543.1656.0217</t>
  </si>
  <si>
    <t>Construção, Reforma e Ampliação de Prédios do Poder Judiciário - No Município de São Jose de Ribamar</t>
  </si>
  <si>
    <t>Tribunal de Justiça</t>
  </si>
  <si>
    <t>Recursos não vinculados de impostos</t>
  </si>
  <si>
    <t>1757</t>
  </si>
  <si>
    <t>Recursos de Depósitos Judiciais - Lides das quais o ente faz parte</t>
  </si>
  <si>
    <t xml:space="preserve">
Corregedoria Geral da 
Justiça</t>
  </si>
  <si>
    <t>Fundo Especial de 
Modernização e 
Reaparelhamento do 
Judiciário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</si>
  <si>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</si>
  <si>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</si>
  <si>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</si>
  <si>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</si>
  <si>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</si>
  <si>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0543.1656.0199</t>
  </si>
  <si>
    <t>Construção, Reforma e Ampliação de Prédios do Poder Judiciário - No Município de Santa Quiteria</t>
  </si>
  <si>
    <t>Fundo Especial da 
Escola Superior da 
Magistratura do Estado 
do Maranhão</t>
  </si>
  <si>
    <t>1500</t>
  </si>
  <si>
    <t>Fundo Especial de 
Registro das Pessoas 
Naturais do Estado do 
Maranhão</t>
  </si>
  <si>
    <t>Fundo Especial de 
Segurança dos 
Magistrados</t>
  </si>
  <si>
    <t>FERJ</t>
  </si>
  <si>
    <t>0543.1656.0167</t>
  </si>
  <si>
    <t>Construção, Reforma e Ampliação de Prédios do Poder Judiciário - No Município de Passagem Franca</t>
  </si>
  <si>
    <t>0543.1656.0171</t>
  </si>
  <si>
    <t>Construção, Reforma e Ampliação de Prédios do Poder Judiciário - No Município de Pedreiras</t>
  </si>
  <si>
    <t>10</t>
  </si>
  <si>
    <t>TJMA</t>
  </si>
  <si>
    <t>1758</t>
  </si>
  <si>
    <t>Recursos de Depósitos Judiciais - Lides das quais o Ente não faz parte</t>
  </si>
  <si>
    <t>3</t>
  </si>
  <si>
    <t>CGJ</t>
  </si>
  <si>
    <t>FESMAM</t>
  </si>
  <si>
    <t>FERC</t>
  </si>
  <si>
    <t>FUNSEG</t>
  </si>
  <si>
    <t>0543.1656.0198</t>
  </si>
  <si>
    <t>Construção, Reforma e Ampliação de Prédios do Poder Judiciário - No Município de Santa Luzia do Paruá</t>
  </si>
  <si>
    <t>2500</t>
  </si>
  <si>
    <t>Superavit de Recursos Não Vinculados de Impostos</t>
  </si>
  <si>
    <t>2760</t>
  </si>
  <si>
    <t>Superávit Financeiro - Recursos de Emolumentos e Taxas Judiciais</t>
  </si>
  <si>
    <t>0543.1656.0123</t>
  </si>
  <si>
    <t>Construção, Reforma e Ampliação de Prédios do Poder Judiciário - No Município de Imperatriz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</si>
</sst>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3" fontId="5" fillId="2" borderId="22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43" fontId="4" fillId="2" borderId="18" xfId="1" applyNumberFormat="1" applyFont="1" applyFill="1" applyBorder="1" applyAlignment="1">
      <alignment horizontal="center" vertical="center" wrapText="1"/>
    </xf>
    <xf numFmtId="43" fontId="4" fillId="2" borderId="22" xfId="1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showGridLines="0" showRowColHeaders="0" zoomScale="87" zoomScaleNormal="87" workbookViewId="0">
      <selection activeCell="V6" sqref="V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6.5703125" style="2" bestFit="1" customWidth="1"/>
    <col min="13" max="13" width="10" style="2" bestFit="1" customWidth="1"/>
    <col min="14" max="14" width="11" style="2" bestFit="1" customWidth="1"/>
    <col min="15" max="15" width="16.5703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73" t="s">
        <v>0</v>
      </c>
      <c r="C2" s="75"/>
      <c r="D2" s="75"/>
      <c r="E2" s="75"/>
      <c r="F2" s="75"/>
      <c r="G2" s="75"/>
      <c r="H2" s="75"/>
      <c r="I2" s="75"/>
      <c r="J2" s="75"/>
      <c r="K2" s="83"/>
      <c r="L2" s="71" t="s">
        <v>1</v>
      </c>
      <c r="M2" s="84" t="s">
        <v>2</v>
      </c>
      <c r="N2" s="85"/>
      <c r="O2" s="71" t="s">
        <v>3</v>
      </c>
      <c r="P2" s="71" t="s">
        <v>4</v>
      </c>
      <c r="Q2" s="73" t="s">
        <v>5</v>
      </c>
      <c r="R2" s="83"/>
      <c r="S2" s="71" t="s">
        <v>6</v>
      </c>
      <c r="T2" s="73" t="s">
        <v>7</v>
      </c>
      <c r="U2" s="74"/>
      <c r="V2" s="75"/>
      <c r="W2" s="74"/>
      <c r="X2" s="75"/>
      <c r="Y2" s="76"/>
    </row>
    <row r="3" spans="2:25" x14ac:dyDescent="0.25">
      <c r="B3" s="77" t="s">
        <v>8</v>
      </c>
      <c r="C3" s="78"/>
      <c r="D3" s="79" t="s">
        <v>9</v>
      </c>
      <c r="E3" s="79" t="s">
        <v>10</v>
      </c>
      <c r="F3" s="81" t="s">
        <v>11</v>
      </c>
      <c r="G3" s="82"/>
      <c r="H3" s="79" t="s">
        <v>12</v>
      </c>
      <c r="I3" s="77" t="s">
        <v>13</v>
      </c>
      <c r="J3" s="78"/>
      <c r="K3" s="79" t="s">
        <v>14</v>
      </c>
      <c r="L3" s="72"/>
      <c r="M3" s="42" t="s">
        <v>15</v>
      </c>
      <c r="N3" s="42" t="s">
        <v>16</v>
      </c>
      <c r="O3" s="72"/>
      <c r="P3" s="72"/>
      <c r="Q3" s="4" t="s">
        <v>17</v>
      </c>
      <c r="R3" s="4" t="s">
        <v>18</v>
      </c>
      <c r="S3" s="72"/>
      <c r="T3" s="43" t="s">
        <v>19</v>
      </c>
      <c r="U3" s="5" t="s">
        <v>20</v>
      </c>
      <c r="V3" s="43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4" t="s">
        <v>23</v>
      </c>
      <c r="C4" s="44" t="s">
        <v>24</v>
      </c>
      <c r="D4" s="80"/>
      <c r="E4" s="80"/>
      <c r="F4" s="44" t="s">
        <v>25</v>
      </c>
      <c r="G4" s="44" t="s">
        <v>26</v>
      </c>
      <c r="H4" s="80"/>
      <c r="I4" s="44" t="s">
        <v>23</v>
      </c>
      <c r="J4" s="44" t="s">
        <v>24</v>
      </c>
      <c r="K4" s="80"/>
      <c r="L4" s="44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4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45" t="s">
        <v>99</v>
      </c>
      <c r="D5" s="12" t="s">
        <v>43</v>
      </c>
      <c r="E5" s="12" t="s">
        <v>44</v>
      </c>
      <c r="F5" s="12" t="s">
        <v>45</v>
      </c>
      <c r="G5" s="12" t="s">
        <v>46</v>
      </c>
      <c r="H5" s="12">
        <v>20</v>
      </c>
      <c r="I5" s="12">
        <v>1500</v>
      </c>
      <c r="J5" s="12" t="s">
        <v>100</v>
      </c>
      <c r="K5" s="12">
        <v>1</v>
      </c>
      <c r="L5" s="13">
        <v>33884717.99654258</v>
      </c>
      <c r="M5" s="13">
        <v>0</v>
      </c>
      <c r="N5" s="13">
        <v>0</v>
      </c>
      <c r="O5" s="13">
        <f>L5+M5-N5</f>
        <v>33884717.99654258</v>
      </c>
      <c r="P5" s="13">
        <v>0</v>
      </c>
      <c r="Q5" s="13">
        <v>0</v>
      </c>
      <c r="R5" s="13">
        <v>0</v>
      </c>
      <c r="S5" s="13">
        <f>O5</f>
        <v>33884717.99654258</v>
      </c>
      <c r="T5" s="13">
        <v>2631935.3199999998</v>
      </c>
      <c r="U5" s="14">
        <f t="shared" ref="U5:U28" si="0">IFERROR(T5/$S5,"")</f>
        <v>7.7673224852234241E-2</v>
      </c>
      <c r="V5" s="13">
        <v>0</v>
      </c>
      <c r="W5" s="14">
        <f t="shared" ref="W5:W28" si="1">IFERROR(V5/$S5,"")</f>
        <v>0</v>
      </c>
      <c r="X5" s="13">
        <v>0</v>
      </c>
      <c r="Y5" s="14">
        <f t="shared" ref="Y5:Y28" si="2">IFERROR(X5/$S5,"")</f>
        <v>0</v>
      </c>
    </row>
    <row r="6" spans="2:25" ht="63.75" x14ac:dyDescent="0.25">
      <c r="B6" s="15" t="s">
        <v>42</v>
      </c>
      <c r="C6" s="46" t="s">
        <v>99</v>
      </c>
      <c r="D6" s="15" t="s">
        <v>47</v>
      </c>
      <c r="E6" s="15" t="s">
        <v>48</v>
      </c>
      <c r="F6" s="15" t="s">
        <v>45</v>
      </c>
      <c r="G6" s="15" t="s">
        <v>49</v>
      </c>
      <c r="H6" s="15">
        <v>20</v>
      </c>
      <c r="I6" s="15">
        <v>1500</v>
      </c>
      <c r="J6" s="15" t="s">
        <v>100</v>
      </c>
      <c r="K6" s="15">
        <v>1</v>
      </c>
      <c r="L6" s="16">
        <v>161741840.00096563</v>
      </c>
      <c r="M6" s="16">
        <v>0</v>
      </c>
      <c r="N6" s="16">
        <v>0</v>
      </c>
      <c r="O6" s="16">
        <f t="shared" ref="O6:O32" si="3">L6+M6-N6</f>
        <v>161741840.00096563</v>
      </c>
      <c r="P6" s="16">
        <v>0</v>
      </c>
      <c r="Q6" s="16">
        <v>0</v>
      </c>
      <c r="R6" s="16">
        <v>0</v>
      </c>
      <c r="S6" s="16">
        <f t="shared" ref="S6:S32" si="4">O6</f>
        <v>161741840.00096563</v>
      </c>
      <c r="T6" s="16">
        <v>11625762.74</v>
      </c>
      <c r="U6" s="17">
        <f t="shared" si="0"/>
        <v>7.1878511706869375E-2</v>
      </c>
      <c r="V6" s="16">
        <v>11625762.74</v>
      </c>
      <c r="W6" s="17">
        <f t="shared" si="1"/>
        <v>7.1878511706869375E-2</v>
      </c>
      <c r="X6" s="16">
        <v>11625762.74</v>
      </c>
      <c r="Y6" s="17">
        <f t="shared" si="2"/>
        <v>7.1878511706869375E-2</v>
      </c>
    </row>
    <row r="7" spans="2:25" ht="76.5" x14ac:dyDescent="0.25">
      <c r="B7" s="15" t="s">
        <v>42</v>
      </c>
      <c r="C7" s="46" t="s">
        <v>99</v>
      </c>
      <c r="D7" s="15" t="s">
        <v>50</v>
      </c>
      <c r="E7" s="15" t="s">
        <v>51</v>
      </c>
      <c r="F7" s="15" t="s">
        <v>45</v>
      </c>
      <c r="G7" s="15" t="s">
        <v>52</v>
      </c>
      <c r="H7" s="15">
        <v>20</v>
      </c>
      <c r="I7" s="15">
        <v>1500</v>
      </c>
      <c r="J7" s="15" t="s">
        <v>100</v>
      </c>
      <c r="K7" s="15">
        <v>1</v>
      </c>
      <c r="L7" s="16">
        <v>3969164.998722611</v>
      </c>
      <c r="M7" s="16">
        <v>0</v>
      </c>
      <c r="N7" s="16">
        <v>0</v>
      </c>
      <c r="O7" s="16">
        <f t="shared" si="3"/>
        <v>3969164.998722611</v>
      </c>
      <c r="P7" s="16">
        <v>0</v>
      </c>
      <c r="Q7" s="16">
        <v>0</v>
      </c>
      <c r="R7" s="16">
        <v>0</v>
      </c>
      <c r="S7" s="16">
        <f t="shared" si="4"/>
        <v>3969164.998722611</v>
      </c>
      <c r="T7" s="16">
        <v>292753.67</v>
      </c>
      <c r="U7" s="17">
        <f t="shared" si="0"/>
        <v>7.3756991733580329E-2</v>
      </c>
      <c r="V7" s="16">
        <v>292753.67</v>
      </c>
      <c r="W7" s="17">
        <f t="shared" si="1"/>
        <v>7.3756991733580329E-2</v>
      </c>
      <c r="X7" s="16">
        <v>292753.67</v>
      </c>
      <c r="Y7" s="17">
        <f t="shared" si="2"/>
        <v>7.3756991733580329E-2</v>
      </c>
    </row>
    <row r="8" spans="2:25" ht="51" x14ac:dyDescent="0.25">
      <c r="B8" s="15" t="s">
        <v>42</v>
      </c>
      <c r="C8" s="46" t="s">
        <v>99</v>
      </c>
      <c r="D8" s="15" t="s">
        <v>53</v>
      </c>
      <c r="E8" s="15" t="s">
        <v>54</v>
      </c>
      <c r="F8" s="15" t="s">
        <v>55</v>
      </c>
      <c r="G8" s="15" t="s">
        <v>56</v>
      </c>
      <c r="H8" s="15">
        <v>10</v>
      </c>
      <c r="I8" s="15">
        <v>1500</v>
      </c>
      <c r="J8" s="15" t="s">
        <v>100</v>
      </c>
      <c r="K8" s="15">
        <v>3</v>
      </c>
      <c r="L8" s="16">
        <v>125090000</v>
      </c>
      <c r="M8" s="16">
        <v>0</v>
      </c>
      <c r="N8" s="16">
        <v>0</v>
      </c>
      <c r="O8" s="16">
        <f t="shared" si="3"/>
        <v>125090000</v>
      </c>
      <c r="P8" s="16">
        <v>0</v>
      </c>
      <c r="Q8" s="16">
        <v>0</v>
      </c>
      <c r="R8" s="16">
        <v>0</v>
      </c>
      <c r="S8" s="16">
        <f t="shared" si="4"/>
        <v>125090000</v>
      </c>
      <c r="T8" s="16">
        <v>0</v>
      </c>
      <c r="U8" s="17">
        <f t="shared" si="0"/>
        <v>0</v>
      </c>
      <c r="V8" s="16">
        <v>0</v>
      </c>
      <c r="W8" s="17">
        <f t="shared" si="1"/>
        <v>0</v>
      </c>
      <c r="X8" s="16">
        <v>0</v>
      </c>
      <c r="Y8" s="17">
        <f t="shared" si="2"/>
        <v>0</v>
      </c>
    </row>
    <row r="9" spans="2:25" ht="51" x14ac:dyDescent="0.25">
      <c r="B9" s="15" t="s">
        <v>42</v>
      </c>
      <c r="C9" s="46" t="s">
        <v>99</v>
      </c>
      <c r="D9" s="15" t="s">
        <v>53</v>
      </c>
      <c r="E9" s="15" t="s">
        <v>54</v>
      </c>
      <c r="F9" s="15" t="s">
        <v>55</v>
      </c>
      <c r="G9" s="15" t="s">
        <v>56</v>
      </c>
      <c r="H9" s="15">
        <v>10</v>
      </c>
      <c r="I9" s="15" t="s">
        <v>101</v>
      </c>
      <c r="J9" s="15" t="s">
        <v>102</v>
      </c>
      <c r="K9" s="15">
        <v>3</v>
      </c>
      <c r="L9" s="16">
        <v>180000000</v>
      </c>
      <c r="M9" s="16">
        <v>0</v>
      </c>
      <c r="N9" s="16">
        <v>0</v>
      </c>
      <c r="O9" s="16">
        <f t="shared" si="3"/>
        <v>180000000</v>
      </c>
      <c r="P9" s="16">
        <v>0</v>
      </c>
      <c r="Q9" s="16">
        <v>0</v>
      </c>
      <c r="R9" s="16">
        <v>0</v>
      </c>
      <c r="S9" s="16">
        <f t="shared" si="4"/>
        <v>180000000</v>
      </c>
      <c r="T9" s="16">
        <v>0</v>
      </c>
      <c r="U9" s="17">
        <f t="shared" si="0"/>
        <v>0</v>
      </c>
      <c r="V9" s="16">
        <v>0</v>
      </c>
      <c r="W9" s="17">
        <f t="shared" si="1"/>
        <v>0</v>
      </c>
      <c r="X9" s="16">
        <v>0</v>
      </c>
      <c r="Y9" s="17">
        <f t="shared" si="2"/>
        <v>0</v>
      </c>
    </row>
    <row r="10" spans="2:25" ht="38.25" x14ac:dyDescent="0.25">
      <c r="B10" s="15" t="s">
        <v>42</v>
      </c>
      <c r="C10" s="46" t="s">
        <v>99</v>
      </c>
      <c r="D10" s="15" t="s">
        <v>60</v>
      </c>
      <c r="E10" s="15" t="s">
        <v>61</v>
      </c>
      <c r="F10" s="15" t="s">
        <v>58</v>
      </c>
      <c r="G10" s="15" t="s">
        <v>62</v>
      </c>
      <c r="H10" s="15">
        <v>10</v>
      </c>
      <c r="I10" s="15">
        <v>1500</v>
      </c>
      <c r="J10" s="15" t="s">
        <v>100</v>
      </c>
      <c r="K10" s="15">
        <v>1</v>
      </c>
      <c r="L10" s="16">
        <v>985696277.00412798</v>
      </c>
      <c r="M10" s="16">
        <v>0</v>
      </c>
      <c r="N10" s="16">
        <v>0</v>
      </c>
      <c r="O10" s="16">
        <f t="shared" si="3"/>
        <v>985696277.00412798</v>
      </c>
      <c r="P10" s="16">
        <v>0</v>
      </c>
      <c r="Q10" s="16">
        <v>0</v>
      </c>
      <c r="R10" s="16">
        <v>0</v>
      </c>
      <c r="S10" s="16">
        <f t="shared" si="4"/>
        <v>985696277.00412798</v>
      </c>
      <c r="T10" s="16">
        <v>71114420.700000003</v>
      </c>
      <c r="U10" s="17">
        <f t="shared" si="0"/>
        <v>7.2146382571456322E-2</v>
      </c>
      <c r="V10" s="16">
        <v>71114420.700000003</v>
      </c>
      <c r="W10" s="17">
        <f t="shared" si="1"/>
        <v>7.2146382571456322E-2</v>
      </c>
      <c r="X10" s="16">
        <v>71114420.700000003</v>
      </c>
      <c r="Y10" s="17">
        <f t="shared" si="2"/>
        <v>7.2146382571456322E-2</v>
      </c>
    </row>
    <row r="11" spans="2:25" ht="51" x14ac:dyDescent="0.25">
      <c r="B11" s="15" t="s">
        <v>42</v>
      </c>
      <c r="C11" s="46" t="s">
        <v>99</v>
      </c>
      <c r="D11" s="15" t="s">
        <v>50</v>
      </c>
      <c r="E11" s="15" t="s">
        <v>57</v>
      </c>
      <c r="F11" s="15" t="s">
        <v>58</v>
      </c>
      <c r="G11" s="15" t="s">
        <v>59</v>
      </c>
      <c r="H11" s="15">
        <v>20</v>
      </c>
      <c r="I11" s="15">
        <v>1500</v>
      </c>
      <c r="J11" s="15" t="s">
        <v>100</v>
      </c>
      <c r="K11" s="15">
        <v>3</v>
      </c>
      <c r="L11" s="16">
        <v>45844517</v>
      </c>
      <c r="M11" s="16">
        <v>0</v>
      </c>
      <c r="N11" s="16">
        <v>0</v>
      </c>
      <c r="O11" s="16">
        <f t="shared" si="3"/>
        <v>45844517</v>
      </c>
      <c r="P11" s="16">
        <v>0</v>
      </c>
      <c r="Q11" s="16">
        <v>0</v>
      </c>
      <c r="R11" s="16">
        <v>0</v>
      </c>
      <c r="S11" s="16">
        <f t="shared" si="4"/>
        <v>45844517</v>
      </c>
      <c r="T11" s="16">
        <v>3698720.69</v>
      </c>
      <c r="U11" s="17">
        <f t="shared" si="0"/>
        <v>8.067967408185367E-2</v>
      </c>
      <c r="V11" s="16">
        <v>3698720.69</v>
      </c>
      <c r="W11" s="17">
        <f t="shared" si="1"/>
        <v>8.067967408185367E-2</v>
      </c>
      <c r="X11" s="16">
        <v>0</v>
      </c>
      <c r="Y11" s="17">
        <f t="shared" si="2"/>
        <v>0</v>
      </c>
    </row>
    <row r="12" spans="2:25" ht="38.25" x14ac:dyDescent="0.25">
      <c r="B12" s="15" t="s">
        <v>42</v>
      </c>
      <c r="C12" s="46" t="s">
        <v>99</v>
      </c>
      <c r="D12" s="15" t="s">
        <v>60</v>
      </c>
      <c r="E12" s="15" t="s">
        <v>61</v>
      </c>
      <c r="F12" s="15" t="s">
        <v>58</v>
      </c>
      <c r="G12" s="15" t="s">
        <v>62</v>
      </c>
      <c r="H12" s="15">
        <v>10</v>
      </c>
      <c r="I12" s="15">
        <v>1500</v>
      </c>
      <c r="J12" s="15" t="s">
        <v>100</v>
      </c>
      <c r="K12" s="15">
        <v>3</v>
      </c>
      <c r="L12" s="30">
        <f>149980499+8597984</f>
        <v>158578483</v>
      </c>
      <c r="M12" s="30"/>
      <c r="N12" s="30"/>
      <c r="O12" s="32">
        <f t="shared" si="3"/>
        <v>158578483</v>
      </c>
      <c r="P12" s="30">
        <v>0</v>
      </c>
      <c r="Q12" s="30">
        <v>0</v>
      </c>
      <c r="R12" s="30">
        <v>-70240.759999999995</v>
      </c>
      <c r="S12" s="31">
        <f t="shared" ref="S12" si="5">O12+P12+Q12+R12</f>
        <v>158508242.24000001</v>
      </c>
      <c r="T12" s="16">
        <v>18088439.850000001</v>
      </c>
      <c r="U12" s="17">
        <f t="shared" si="0"/>
        <v>0.11411671465394202</v>
      </c>
      <c r="V12" s="16">
        <v>10350703.289999999</v>
      </c>
      <c r="W12" s="17">
        <f t="shared" si="1"/>
        <v>6.530072596684168E-2</v>
      </c>
      <c r="X12" s="16">
        <v>77185.86</v>
      </c>
      <c r="Y12" s="17">
        <f t="shared" si="2"/>
        <v>4.8695171247392665E-4</v>
      </c>
    </row>
    <row r="13" spans="2:25" ht="38.25" x14ac:dyDescent="0.25">
      <c r="B13" s="15" t="s">
        <v>42</v>
      </c>
      <c r="C13" s="46" t="s">
        <v>99</v>
      </c>
      <c r="D13" s="15" t="s">
        <v>60</v>
      </c>
      <c r="E13" s="15" t="s">
        <v>61</v>
      </c>
      <c r="F13" s="15" t="s">
        <v>58</v>
      </c>
      <c r="G13" s="15" t="s">
        <v>62</v>
      </c>
      <c r="H13" s="15">
        <v>10</v>
      </c>
      <c r="I13" s="15">
        <v>1500</v>
      </c>
      <c r="J13" s="15" t="s">
        <v>100</v>
      </c>
      <c r="K13" s="15">
        <v>4</v>
      </c>
      <c r="L13" s="16">
        <v>3376000</v>
      </c>
      <c r="M13" s="16">
        <v>0</v>
      </c>
      <c r="N13" s="16">
        <v>0</v>
      </c>
      <c r="O13" s="16">
        <f t="shared" si="3"/>
        <v>3376000</v>
      </c>
      <c r="P13" s="16">
        <v>0</v>
      </c>
      <c r="Q13" s="16">
        <v>0</v>
      </c>
      <c r="R13" s="16">
        <v>0</v>
      </c>
      <c r="S13" s="16">
        <f t="shared" si="4"/>
        <v>3376000</v>
      </c>
      <c r="T13" s="16">
        <v>0</v>
      </c>
      <c r="U13" s="17">
        <f t="shared" si="0"/>
        <v>0</v>
      </c>
      <c r="V13" s="16">
        <v>0</v>
      </c>
      <c r="W13" s="17">
        <f t="shared" si="1"/>
        <v>0</v>
      </c>
      <c r="X13" s="16">
        <v>0</v>
      </c>
      <c r="Y13" s="17">
        <f t="shared" si="2"/>
        <v>0</v>
      </c>
    </row>
    <row r="14" spans="2:25" ht="51" x14ac:dyDescent="0.25">
      <c r="B14" s="15" t="s">
        <v>42</v>
      </c>
      <c r="C14" s="46" t="s">
        <v>99</v>
      </c>
      <c r="D14" s="15" t="s">
        <v>63</v>
      </c>
      <c r="E14" s="15" t="s">
        <v>64</v>
      </c>
      <c r="F14" s="15" t="s">
        <v>58</v>
      </c>
      <c r="G14" s="15" t="s">
        <v>65</v>
      </c>
      <c r="H14" s="15">
        <v>10</v>
      </c>
      <c r="I14" s="15">
        <v>1500</v>
      </c>
      <c r="J14" s="15" t="s">
        <v>100</v>
      </c>
      <c r="K14" s="15">
        <v>3</v>
      </c>
      <c r="L14" s="16">
        <v>1000000</v>
      </c>
      <c r="M14" s="16">
        <v>0</v>
      </c>
      <c r="N14" s="16">
        <v>0</v>
      </c>
      <c r="O14" s="16">
        <f t="shared" si="3"/>
        <v>1000000</v>
      </c>
      <c r="P14" s="16">
        <v>0</v>
      </c>
      <c r="Q14" s="16">
        <v>0</v>
      </c>
      <c r="R14" s="16">
        <v>0</v>
      </c>
      <c r="S14" s="16">
        <f t="shared" si="4"/>
        <v>1000000</v>
      </c>
      <c r="T14" s="16">
        <v>0</v>
      </c>
      <c r="U14" s="17">
        <f t="shared" si="0"/>
        <v>0</v>
      </c>
      <c r="V14" s="16">
        <v>0</v>
      </c>
      <c r="W14" s="17">
        <f t="shared" si="1"/>
        <v>0</v>
      </c>
      <c r="X14" s="16">
        <v>0</v>
      </c>
      <c r="Y14" s="17">
        <f t="shared" si="2"/>
        <v>0</v>
      </c>
    </row>
    <row r="15" spans="2:25" ht="38.25" x14ac:dyDescent="0.25">
      <c r="B15" s="15" t="s">
        <v>66</v>
      </c>
      <c r="C15" s="46" t="s">
        <v>103</v>
      </c>
      <c r="D15" s="15" t="s">
        <v>60</v>
      </c>
      <c r="E15" s="15" t="s">
        <v>67</v>
      </c>
      <c r="F15" s="15" t="s">
        <v>58</v>
      </c>
      <c r="G15" s="15" t="s">
        <v>68</v>
      </c>
      <c r="H15" s="15">
        <v>10</v>
      </c>
      <c r="I15" s="15">
        <v>1500</v>
      </c>
      <c r="J15" s="15" t="s">
        <v>100</v>
      </c>
      <c r="K15" s="15">
        <v>3</v>
      </c>
      <c r="L15" s="16">
        <v>29055000</v>
      </c>
      <c r="M15" s="16">
        <v>0</v>
      </c>
      <c r="N15" s="16">
        <v>0</v>
      </c>
      <c r="O15" s="16">
        <f t="shared" si="3"/>
        <v>29055000</v>
      </c>
      <c r="P15" s="16">
        <v>0</v>
      </c>
      <c r="Q15" s="16">
        <v>0</v>
      </c>
      <c r="R15" s="16">
        <v>0</v>
      </c>
      <c r="S15" s="16">
        <f t="shared" si="4"/>
        <v>29055000</v>
      </c>
      <c r="T15" s="16">
        <v>1057266.3600000001</v>
      </c>
      <c r="U15" s="17">
        <f t="shared" si="0"/>
        <v>3.6388448115642749E-2</v>
      </c>
      <c r="V15" s="16">
        <v>46577.85</v>
      </c>
      <c r="W15" s="17">
        <f t="shared" si="1"/>
        <v>1.60309241094476E-3</v>
      </c>
      <c r="X15" s="16">
        <v>37495.61</v>
      </c>
      <c r="Y15" s="17">
        <f t="shared" si="2"/>
        <v>1.2905045603166408E-3</v>
      </c>
    </row>
    <row r="16" spans="2:25" ht="63.75" x14ac:dyDescent="0.25">
      <c r="B16" s="15" t="s">
        <v>69</v>
      </c>
      <c r="C16" s="46" t="s">
        <v>104</v>
      </c>
      <c r="D16" s="15" t="s">
        <v>60</v>
      </c>
      <c r="E16" s="15" t="s">
        <v>70</v>
      </c>
      <c r="F16" s="15" t="s">
        <v>58</v>
      </c>
      <c r="G16" s="15" t="s">
        <v>71</v>
      </c>
      <c r="H16" s="15">
        <v>10</v>
      </c>
      <c r="I16" s="15" t="s">
        <v>105</v>
      </c>
      <c r="J16" s="15" t="s">
        <v>106</v>
      </c>
      <c r="K16" s="15">
        <v>3</v>
      </c>
      <c r="L16" s="16">
        <v>18521054</v>
      </c>
      <c r="M16" s="16">
        <v>0</v>
      </c>
      <c r="N16" s="16">
        <v>0</v>
      </c>
      <c r="O16" s="16">
        <f t="shared" si="3"/>
        <v>18521054</v>
      </c>
      <c r="P16" s="16">
        <v>0</v>
      </c>
      <c r="Q16" s="16">
        <v>0</v>
      </c>
      <c r="R16" s="16">
        <v>0</v>
      </c>
      <c r="S16" s="16">
        <f t="shared" si="4"/>
        <v>18521054</v>
      </c>
      <c r="T16" s="16">
        <v>540887.15</v>
      </c>
      <c r="U16" s="17">
        <f t="shared" si="0"/>
        <v>2.9203907617784606E-2</v>
      </c>
      <c r="V16" s="16">
        <v>0</v>
      </c>
      <c r="W16" s="17">
        <f t="shared" si="1"/>
        <v>0</v>
      </c>
      <c r="X16" s="16">
        <v>0</v>
      </c>
      <c r="Y16" s="17">
        <f t="shared" si="2"/>
        <v>0</v>
      </c>
    </row>
    <row r="17" spans="2:25" ht="63.75" x14ac:dyDescent="0.25">
      <c r="B17" s="15" t="s">
        <v>69</v>
      </c>
      <c r="C17" s="46" t="s">
        <v>104</v>
      </c>
      <c r="D17" s="15" t="s">
        <v>60</v>
      </c>
      <c r="E17" s="15" t="s">
        <v>70</v>
      </c>
      <c r="F17" s="15" t="s">
        <v>58</v>
      </c>
      <c r="G17" s="15" t="s">
        <v>71</v>
      </c>
      <c r="H17" s="15">
        <v>10</v>
      </c>
      <c r="I17" s="15" t="s">
        <v>105</v>
      </c>
      <c r="J17" s="15" t="s">
        <v>106</v>
      </c>
      <c r="K17" s="15">
        <v>4</v>
      </c>
      <c r="L17" s="16">
        <v>900000</v>
      </c>
      <c r="M17" s="16">
        <v>0</v>
      </c>
      <c r="N17" s="16">
        <v>0</v>
      </c>
      <c r="O17" s="16">
        <f t="shared" si="3"/>
        <v>900000</v>
      </c>
      <c r="P17" s="16">
        <v>0</v>
      </c>
      <c r="Q17" s="16">
        <v>0</v>
      </c>
      <c r="R17" s="16">
        <v>0</v>
      </c>
      <c r="S17" s="16">
        <f t="shared" si="4"/>
        <v>900000</v>
      </c>
      <c r="T17" s="16">
        <v>0</v>
      </c>
      <c r="U17" s="17">
        <f t="shared" si="0"/>
        <v>0</v>
      </c>
      <c r="V17" s="16">
        <v>0</v>
      </c>
      <c r="W17" s="17">
        <f t="shared" si="1"/>
        <v>0</v>
      </c>
      <c r="X17" s="16">
        <v>0</v>
      </c>
      <c r="Y17" s="17">
        <f t="shared" si="2"/>
        <v>0</v>
      </c>
    </row>
    <row r="18" spans="2:25" ht="63.75" x14ac:dyDescent="0.25">
      <c r="B18" s="15" t="s">
        <v>69</v>
      </c>
      <c r="C18" s="46" t="s">
        <v>104</v>
      </c>
      <c r="D18" s="15" t="s">
        <v>60</v>
      </c>
      <c r="E18" s="15" t="s">
        <v>72</v>
      </c>
      <c r="F18" s="15" t="s">
        <v>58</v>
      </c>
      <c r="G18" s="15" t="s">
        <v>107</v>
      </c>
      <c r="H18" s="15">
        <v>10</v>
      </c>
      <c r="I18" s="15" t="s">
        <v>105</v>
      </c>
      <c r="J18" s="15" t="s">
        <v>106</v>
      </c>
      <c r="K18" s="15">
        <v>4</v>
      </c>
      <c r="L18" s="16">
        <v>450000</v>
      </c>
      <c r="M18" s="16">
        <v>0</v>
      </c>
      <c r="N18" s="16">
        <v>0</v>
      </c>
      <c r="O18" s="16">
        <f t="shared" si="3"/>
        <v>450000</v>
      </c>
      <c r="P18" s="16">
        <v>0</v>
      </c>
      <c r="Q18" s="16">
        <v>0</v>
      </c>
      <c r="R18" s="16">
        <v>0</v>
      </c>
      <c r="S18" s="16">
        <f t="shared" si="4"/>
        <v>450000</v>
      </c>
      <c r="T18" s="16">
        <v>0</v>
      </c>
      <c r="U18" s="17">
        <f t="shared" si="0"/>
        <v>0</v>
      </c>
      <c r="V18" s="16">
        <v>0</v>
      </c>
      <c r="W18" s="17">
        <f t="shared" si="1"/>
        <v>0</v>
      </c>
      <c r="X18" s="16">
        <v>0</v>
      </c>
      <c r="Y18" s="17">
        <f t="shared" si="2"/>
        <v>0</v>
      </c>
    </row>
    <row r="19" spans="2:25" ht="63.75" x14ac:dyDescent="0.25">
      <c r="B19" s="15" t="s">
        <v>69</v>
      </c>
      <c r="C19" s="46" t="s">
        <v>104</v>
      </c>
      <c r="D19" s="15" t="s">
        <v>60</v>
      </c>
      <c r="E19" s="15" t="s">
        <v>73</v>
      </c>
      <c r="F19" s="15" t="s">
        <v>58</v>
      </c>
      <c r="G19" s="15" t="s">
        <v>74</v>
      </c>
      <c r="H19" s="15">
        <v>10</v>
      </c>
      <c r="I19" s="15" t="s">
        <v>105</v>
      </c>
      <c r="J19" s="15" t="s">
        <v>106</v>
      </c>
      <c r="K19" s="15">
        <v>4</v>
      </c>
      <c r="L19" s="16">
        <v>200000</v>
      </c>
      <c r="M19" s="16">
        <v>0</v>
      </c>
      <c r="N19" s="16">
        <v>0</v>
      </c>
      <c r="O19" s="16">
        <f t="shared" si="3"/>
        <v>200000</v>
      </c>
      <c r="P19" s="16">
        <v>0</v>
      </c>
      <c r="Q19" s="16">
        <v>0</v>
      </c>
      <c r="R19" s="16">
        <v>0</v>
      </c>
      <c r="S19" s="16">
        <f t="shared" si="4"/>
        <v>200000</v>
      </c>
      <c r="T19" s="16">
        <v>0</v>
      </c>
      <c r="U19" s="17">
        <f t="shared" si="0"/>
        <v>0</v>
      </c>
      <c r="V19" s="16">
        <v>0</v>
      </c>
      <c r="W19" s="17">
        <f t="shared" si="1"/>
        <v>0</v>
      </c>
      <c r="X19" s="16">
        <v>0</v>
      </c>
      <c r="Y19" s="17">
        <f t="shared" si="2"/>
        <v>0</v>
      </c>
    </row>
    <row r="20" spans="2:25" ht="63.75" x14ac:dyDescent="0.25">
      <c r="B20" s="15" t="s">
        <v>69</v>
      </c>
      <c r="C20" s="46" t="s">
        <v>104</v>
      </c>
      <c r="D20" s="15" t="s">
        <v>60</v>
      </c>
      <c r="E20" s="15" t="s">
        <v>108</v>
      </c>
      <c r="F20" s="15" t="s">
        <v>58</v>
      </c>
      <c r="G20" s="15" t="s">
        <v>109</v>
      </c>
      <c r="H20" s="15">
        <v>10</v>
      </c>
      <c r="I20" s="15" t="s">
        <v>105</v>
      </c>
      <c r="J20" s="15" t="s">
        <v>106</v>
      </c>
      <c r="K20" s="15">
        <v>4</v>
      </c>
      <c r="L20" s="16">
        <v>3500000</v>
      </c>
      <c r="M20" s="16">
        <v>0</v>
      </c>
      <c r="N20" s="16">
        <v>0</v>
      </c>
      <c r="O20" s="16">
        <f t="shared" si="3"/>
        <v>3500000</v>
      </c>
      <c r="P20" s="16">
        <v>0</v>
      </c>
      <c r="Q20" s="16">
        <v>0</v>
      </c>
      <c r="R20" s="16">
        <v>0</v>
      </c>
      <c r="S20" s="16">
        <f t="shared" si="4"/>
        <v>3500000</v>
      </c>
      <c r="T20" s="16">
        <v>0</v>
      </c>
      <c r="U20" s="17">
        <f t="shared" si="0"/>
        <v>0</v>
      </c>
      <c r="V20" s="16">
        <v>0</v>
      </c>
      <c r="W20" s="17">
        <f t="shared" si="1"/>
        <v>0</v>
      </c>
      <c r="X20" s="16">
        <v>0</v>
      </c>
      <c r="Y20" s="17">
        <f t="shared" si="2"/>
        <v>0</v>
      </c>
    </row>
    <row r="21" spans="2:25" ht="63.75" x14ac:dyDescent="0.25">
      <c r="B21" s="15" t="s">
        <v>69</v>
      </c>
      <c r="C21" s="46" t="s">
        <v>104</v>
      </c>
      <c r="D21" s="15" t="s">
        <v>60</v>
      </c>
      <c r="E21" s="15" t="s">
        <v>97</v>
      </c>
      <c r="F21" s="15" t="s">
        <v>58</v>
      </c>
      <c r="G21" s="15" t="s">
        <v>98</v>
      </c>
      <c r="H21" s="15">
        <v>10</v>
      </c>
      <c r="I21" s="15" t="s">
        <v>105</v>
      </c>
      <c r="J21" s="15" t="s">
        <v>106</v>
      </c>
      <c r="K21" s="15">
        <v>4</v>
      </c>
      <c r="L21" s="16">
        <v>1000000</v>
      </c>
      <c r="M21" s="16">
        <v>0</v>
      </c>
      <c r="N21" s="16">
        <v>0</v>
      </c>
      <c r="O21" s="16">
        <f t="shared" si="3"/>
        <v>1000000</v>
      </c>
      <c r="P21" s="16">
        <v>0</v>
      </c>
      <c r="Q21" s="16">
        <v>0</v>
      </c>
      <c r="R21" s="16">
        <v>0</v>
      </c>
      <c r="S21" s="16">
        <f t="shared" si="4"/>
        <v>1000000</v>
      </c>
      <c r="T21" s="16">
        <v>0</v>
      </c>
      <c r="U21" s="17">
        <f t="shared" si="0"/>
        <v>0</v>
      </c>
      <c r="V21" s="16">
        <v>0</v>
      </c>
      <c r="W21" s="17">
        <f t="shared" si="1"/>
        <v>0</v>
      </c>
      <c r="X21" s="16">
        <v>0</v>
      </c>
      <c r="Y21" s="17">
        <f t="shared" si="2"/>
        <v>0</v>
      </c>
    </row>
    <row r="22" spans="2:25" ht="63.75" x14ac:dyDescent="0.25">
      <c r="B22" s="15" t="s">
        <v>69</v>
      </c>
      <c r="C22" s="46" t="s">
        <v>104</v>
      </c>
      <c r="D22" s="15" t="s">
        <v>60</v>
      </c>
      <c r="E22" s="15" t="s">
        <v>110</v>
      </c>
      <c r="F22" s="15" t="s">
        <v>58</v>
      </c>
      <c r="G22" s="15" t="s">
        <v>111</v>
      </c>
      <c r="H22" s="15">
        <v>10</v>
      </c>
      <c r="I22" s="15" t="s">
        <v>105</v>
      </c>
      <c r="J22" s="15" t="s">
        <v>106</v>
      </c>
      <c r="K22" s="15">
        <v>4</v>
      </c>
      <c r="L22" s="16">
        <v>1500000</v>
      </c>
      <c r="M22" s="16">
        <v>0</v>
      </c>
      <c r="N22" s="16">
        <v>0</v>
      </c>
      <c r="O22" s="16">
        <f t="shared" si="3"/>
        <v>1500000</v>
      </c>
      <c r="P22" s="16">
        <v>0</v>
      </c>
      <c r="Q22" s="16">
        <v>0</v>
      </c>
      <c r="R22" s="16">
        <v>0</v>
      </c>
      <c r="S22" s="16">
        <f t="shared" si="4"/>
        <v>1500000</v>
      </c>
      <c r="T22" s="16">
        <v>0</v>
      </c>
      <c r="U22" s="17">
        <f t="shared" si="0"/>
        <v>0</v>
      </c>
      <c r="V22" s="16">
        <v>0</v>
      </c>
      <c r="W22" s="17">
        <f t="shared" si="1"/>
        <v>0</v>
      </c>
      <c r="X22" s="16">
        <v>0</v>
      </c>
      <c r="Y22" s="17">
        <f t="shared" si="2"/>
        <v>0</v>
      </c>
    </row>
    <row r="23" spans="2:25" ht="63.75" x14ac:dyDescent="0.25">
      <c r="B23" s="18" t="s">
        <v>69</v>
      </c>
      <c r="C23" s="47" t="s">
        <v>104</v>
      </c>
      <c r="D23" s="18" t="s">
        <v>60</v>
      </c>
      <c r="E23" s="18" t="s">
        <v>95</v>
      </c>
      <c r="F23" s="18" t="s">
        <v>58</v>
      </c>
      <c r="G23" s="18" t="s">
        <v>94</v>
      </c>
      <c r="H23" s="18">
        <v>10</v>
      </c>
      <c r="I23" s="18" t="s">
        <v>105</v>
      </c>
      <c r="J23" s="18" t="s">
        <v>106</v>
      </c>
      <c r="K23" s="18">
        <v>4</v>
      </c>
      <c r="L23" s="19">
        <v>4269525</v>
      </c>
      <c r="M23" s="19">
        <v>0</v>
      </c>
      <c r="N23" s="19">
        <v>0</v>
      </c>
      <c r="O23" s="19">
        <f t="shared" si="3"/>
        <v>4269525</v>
      </c>
      <c r="P23" s="19">
        <v>0</v>
      </c>
      <c r="Q23" s="19">
        <v>0</v>
      </c>
      <c r="R23" s="19">
        <v>0</v>
      </c>
      <c r="S23" s="19">
        <f t="shared" si="4"/>
        <v>4269525</v>
      </c>
      <c r="T23" s="19">
        <v>0</v>
      </c>
      <c r="U23" s="20">
        <f t="shared" si="0"/>
        <v>0</v>
      </c>
      <c r="V23" s="19">
        <v>0</v>
      </c>
      <c r="W23" s="20">
        <f t="shared" si="1"/>
        <v>0</v>
      </c>
      <c r="X23" s="19">
        <v>0</v>
      </c>
      <c r="Y23" s="20">
        <f t="shared" si="2"/>
        <v>0</v>
      </c>
    </row>
    <row r="24" spans="2:25" ht="63.75" x14ac:dyDescent="0.25">
      <c r="B24" s="18" t="s">
        <v>69</v>
      </c>
      <c r="C24" s="47" t="s">
        <v>104</v>
      </c>
      <c r="D24" s="18" t="s">
        <v>60</v>
      </c>
      <c r="E24" s="18" t="s">
        <v>75</v>
      </c>
      <c r="F24" s="18" t="s">
        <v>58</v>
      </c>
      <c r="G24" s="18" t="s">
        <v>76</v>
      </c>
      <c r="H24" s="18">
        <v>10</v>
      </c>
      <c r="I24" s="18" t="s">
        <v>105</v>
      </c>
      <c r="J24" s="18" t="s">
        <v>106</v>
      </c>
      <c r="K24" s="18">
        <v>4</v>
      </c>
      <c r="L24" s="19">
        <v>1536000</v>
      </c>
      <c r="M24" s="19">
        <v>0</v>
      </c>
      <c r="N24" s="19">
        <v>0</v>
      </c>
      <c r="O24" s="19">
        <f t="shared" si="3"/>
        <v>1536000</v>
      </c>
      <c r="P24" s="19">
        <v>0</v>
      </c>
      <c r="Q24" s="19">
        <v>0</v>
      </c>
      <c r="R24" s="19">
        <v>0</v>
      </c>
      <c r="S24" s="19">
        <f t="shared" si="4"/>
        <v>1536000</v>
      </c>
      <c r="T24" s="19">
        <v>0</v>
      </c>
      <c r="U24" s="20">
        <f t="shared" si="0"/>
        <v>0</v>
      </c>
      <c r="V24" s="19">
        <v>0</v>
      </c>
      <c r="W24" s="20">
        <f t="shared" si="1"/>
        <v>0</v>
      </c>
      <c r="X24" s="19">
        <v>0</v>
      </c>
      <c r="Y24" s="20">
        <f t="shared" si="2"/>
        <v>0</v>
      </c>
    </row>
    <row r="25" spans="2:25" ht="63.75" x14ac:dyDescent="0.25">
      <c r="B25" s="18" t="s">
        <v>69</v>
      </c>
      <c r="C25" s="47" t="s">
        <v>104</v>
      </c>
      <c r="D25" s="18" t="s">
        <v>60</v>
      </c>
      <c r="E25" s="18" t="s">
        <v>77</v>
      </c>
      <c r="F25" s="18" t="s">
        <v>58</v>
      </c>
      <c r="G25" s="18" t="s">
        <v>78</v>
      </c>
      <c r="H25" s="18">
        <v>10</v>
      </c>
      <c r="I25" s="18" t="s">
        <v>105</v>
      </c>
      <c r="J25" s="18" t="s">
        <v>106</v>
      </c>
      <c r="K25" s="18">
        <v>4</v>
      </c>
      <c r="L25" s="19">
        <v>45000</v>
      </c>
      <c r="M25" s="19">
        <v>0</v>
      </c>
      <c r="N25" s="19">
        <v>0</v>
      </c>
      <c r="O25" s="19">
        <f t="shared" si="3"/>
        <v>45000</v>
      </c>
      <c r="P25" s="19">
        <v>0</v>
      </c>
      <c r="Q25" s="19">
        <v>0</v>
      </c>
      <c r="R25" s="19">
        <v>0</v>
      </c>
      <c r="S25" s="19">
        <f t="shared" si="4"/>
        <v>45000</v>
      </c>
      <c r="T25" s="19">
        <v>0</v>
      </c>
      <c r="U25" s="20">
        <f t="shared" si="0"/>
        <v>0</v>
      </c>
      <c r="V25" s="19">
        <v>0</v>
      </c>
      <c r="W25" s="20">
        <f t="shared" si="1"/>
        <v>0</v>
      </c>
      <c r="X25" s="19">
        <v>0</v>
      </c>
      <c r="Y25" s="20">
        <f t="shared" si="2"/>
        <v>0</v>
      </c>
    </row>
    <row r="26" spans="2:25" ht="38.25" x14ac:dyDescent="0.25">
      <c r="B26" s="18" t="s">
        <v>69</v>
      </c>
      <c r="C26" s="47" t="s">
        <v>104</v>
      </c>
      <c r="D26" s="18" t="s">
        <v>60</v>
      </c>
      <c r="E26" s="18" t="s">
        <v>79</v>
      </c>
      <c r="F26" s="18" t="s">
        <v>58</v>
      </c>
      <c r="G26" s="18" t="s">
        <v>80</v>
      </c>
      <c r="H26" s="18">
        <v>10</v>
      </c>
      <c r="I26" s="18" t="s">
        <v>105</v>
      </c>
      <c r="J26" s="18" t="s">
        <v>106</v>
      </c>
      <c r="K26" s="18">
        <v>3</v>
      </c>
      <c r="L26" s="19">
        <v>142360378</v>
      </c>
      <c r="M26" s="19">
        <v>0</v>
      </c>
      <c r="N26" s="19">
        <v>0</v>
      </c>
      <c r="O26" s="19">
        <f t="shared" si="3"/>
        <v>142360378</v>
      </c>
      <c r="P26" s="19">
        <v>0</v>
      </c>
      <c r="Q26" s="19">
        <v>0</v>
      </c>
      <c r="R26" s="19">
        <v>0</v>
      </c>
      <c r="S26" s="19">
        <f t="shared" si="4"/>
        <v>142360378</v>
      </c>
      <c r="T26" s="19">
        <v>31578068.079999998</v>
      </c>
      <c r="U26" s="20">
        <f t="shared" si="0"/>
        <v>0.22181781562844682</v>
      </c>
      <c r="V26" s="19">
        <v>2343738.6</v>
      </c>
      <c r="W26" s="20">
        <f t="shared" si="1"/>
        <v>1.6463419337085491E-2</v>
      </c>
      <c r="X26" s="19">
        <v>2343738.6</v>
      </c>
      <c r="Y26" s="20">
        <f t="shared" si="2"/>
        <v>1.6463419337085491E-2</v>
      </c>
    </row>
    <row r="27" spans="2:25" ht="38.25" x14ac:dyDescent="0.25">
      <c r="B27" s="18" t="s">
        <v>69</v>
      </c>
      <c r="C27" s="47" t="s">
        <v>104</v>
      </c>
      <c r="D27" s="18" t="s">
        <v>60</v>
      </c>
      <c r="E27" s="18" t="s">
        <v>79</v>
      </c>
      <c r="F27" s="18" t="s">
        <v>58</v>
      </c>
      <c r="G27" s="18" t="s">
        <v>80</v>
      </c>
      <c r="H27" s="18">
        <v>10</v>
      </c>
      <c r="I27" s="18" t="s">
        <v>105</v>
      </c>
      <c r="J27" s="18" t="s">
        <v>106</v>
      </c>
      <c r="K27" s="18">
        <v>4</v>
      </c>
      <c r="L27" s="19">
        <v>44368960.99666667</v>
      </c>
      <c r="M27" s="19">
        <v>0</v>
      </c>
      <c r="N27" s="19">
        <v>0</v>
      </c>
      <c r="O27" s="19">
        <f t="shared" si="3"/>
        <v>44368960.99666667</v>
      </c>
      <c r="P27" s="19">
        <v>0</v>
      </c>
      <c r="Q27" s="19">
        <v>0</v>
      </c>
      <c r="R27" s="19">
        <v>0</v>
      </c>
      <c r="S27" s="19">
        <f t="shared" si="4"/>
        <v>44368960.99666667</v>
      </c>
      <c r="T27" s="19">
        <v>701353.18</v>
      </c>
      <c r="U27" s="20">
        <f t="shared" si="0"/>
        <v>1.5807293302466358E-2</v>
      </c>
      <c r="V27" s="19">
        <v>0</v>
      </c>
      <c r="W27" s="20">
        <f t="shared" si="1"/>
        <v>0</v>
      </c>
      <c r="X27" s="19">
        <v>0</v>
      </c>
      <c r="Y27" s="20">
        <f t="shared" si="2"/>
        <v>0</v>
      </c>
    </row>
    <row r="28" spans="2:25" ht="51" x14ac:dyDescent="0.25">
      <c r="B28" s="18" t="s">
        <v>69</v>
      </c>
      <c r="C28" s="47" t="s">
        <v>104</v>
      </c>
      <c r="D28" s="18" t="s">
        <v>81</v>
      </c>
      <c r="E28" s="18" t="s">
        <v>82</v>
      </c>
      <c r="F28" s="18" t="s">
        <v>58</v>
      </c>
      <c r="G28" s="18" t="s">
        <v>83</v>
      </c>
      <c r="H28" s="18">
        <v>10</v>
      </c>
      <c r="I28" s="18" t="s">
        <v>105</v>
      </c>
      <c r="J28" s="18" t="s">
        <v>106</v>
      </c>
      <c r="K28" s="18">
        <v>3</v>
      </c>
      <c r="L28" s="19">
        <v>2585082</v>
      </c>
      <c r="M28" s="19">
        <v>0</v>
      </c>
      <c r="N28" s="19">
        <v>0</v>
      </c>
      <c r="O28" s="19">
        <f t="shared" si="3"/>
        <v>2585082</v>
      </c>
      <c r="P28" s="19">
        <v>0</v>
      </c>
      <c r="Q28" s="19">
        <v>0</v>
      </c>
      <c r="R28" s="19">
        <v>0</v>
      </c>
      <c r="S28" s="19">
        <f t="shared" si="4"/>
        <v>2585082</v>
      </c>
      <c r="T28" s="19">
        <v>93862.69</v>
      </c>
      <c r="U28" s="20">
        <f t="shared" si="0"/>
        <v>3.6309366588758114E-2</v>
      </c>
      <c r="V28" s="19">
        <v>93862.69</v>
      </c>
      <c r="W28" s="20">
        <f t="shared" si="1"/>
        <v>3.6309366588758114E-2</v>
      </c>
      <c r="X28" s="19">
        <v>93862.69</v>
      </c>
      <c r="Y28" s="20">
        <f t="shared" si="2"/>
        <v>3.6309366588758114E-2</v>
      </c>
    </row>
    <row r="29" spans="2:25" ht="63.75" x14ac:dyDescent="0.25">
      <c r="B29" s="18" t="s">
        <v>84</v>
      </c>
      <c r="C29" s="47" t="s">
        <v>112</v>
      </c>
      <c r="D29" s="18" t="s">
        <v>81</v>
      </c>
      <c r="E29" s="18" t="s">
        <v>85</v>
      </c>
      <c r="F29" s="18" t="s">
        <v>58</v>
      </c>
      <c r="G29" s="18" t="s">
        <v>86</v>
      </c>
      <c r="H29" s="18">
        <v>10</v>
      </c>
      <c r="I29" s="18" t="s">
        <v>113</v>
      </c>
      <c r="J29" s="18" t="s">
        <v>100</v>
      </c>
      <c r="K29" s="18">
        <v>3</v>
      </c>
      <c r="L29" s="19">
        <v>929000</v>
      </c>
      <c r="M29" s="19">
        <v>0</v>
      </c>
      <c r="N29" s="19">
        <v>0</v>
      </c>
      <c r="O29" s="19">
        <f t="shared" si="3"/>
        <v>929000</v>
      </c>
      <c r="P29" s="19">
        <v>0</v>
      </c>
      <c r="Q29" s="19">
        <v>0</v>
      </c>
      <c r="R29" s="19">
        <v>0</v>
      </c>
      <c r="S29" s="19">
        <f t="shared" si="4"/>
        <v>929000</v>
      </c>
      <c r="T29" s="19">
        <v>0</v>
      </c>
      <c r="U29" s="20"/>
      <c r="V29" s="19">
        <v>0</v>
      </c>
      <c r="W29" s="20"/>
      <c r="X29" s="19">
        <v>0</v>
      </c>
      <c r="Y29" s="20"/>
    </row>
    <row r="30" spans="2:25" ht="38.25" x14ac:dyDescent="0.25">
      <c r="B30" s="18" t="s">
        <v>87</v>
      </c>
      <c r="C30" s="47" t="s">
        <v>114</v>
      </c>
      <c r="D30" s="18" t="s">
        <v>60</v>
      </c>
      <c r="E30" s="18" t="s">
        <v>88</v>
      </c>
      <c r="F30" s="18" t="s">
        <v>58</v>
      </c>
      <c r="G30" s="18" t="s">
        <v>89</v>
      </c>
      <c r="H30" s="18">
        <v>10</v>
      </c>
      <c r="I30" s="18" t="s">
        <v>105</v>
      </c>
      <c r="J30" s="18" t="s">
        <v>106</v>
      </c>
      <c r="K30" s="18">
        <v>3</v>
      </c>
      <c r="L30" s="19">
        <v>14919999.999999998</v>
      </c>
      <c r="M30" s="19">
        <v>0</v>
      </c>
      <c r="N30" s="19">
        <v>0</v>
      </c>
      <c r="O30" s="19">
        <f t="shared" si="3"/>
        <v>14919999.999999998</v>
      </c>
      <c r="P30" s="19">
        <v>0</v>
      </c>
      <c r="Q30" s="19">
        <v>0</v>
      </c>
      <c r="R30" s="19">
        <v>0</v>
      </c>
      <c r="S30" s="19">
        <f t="shared" si="4"/>
        <v>14919999.999999998</v>
      </c>
      <c r="T30" s="19">
        <v>0</v>
      </c>
      <c r="U30" s="20"/>
      <c r="V30" s="19">
        <v>0</v>
      </c>
      <c r="W30" s="20"/>
      <c r="X30" s="19">
        <v>0</v>
      </c>
      <c r="Y30" s="20"/>
    </row>
    <row r="31" spans="2:25" ht="38.25" x14ac:dyDescent="0.25">
      <c r="B31" s="18" t="s">
        <v>90</v>
      </c>
      <c r="C31" s="47" t="s">
        <v>115</v>
      </c>
      <c r="D31" s="18" t="s">
        <v>91</v>
      </c>
      <c r="E31" s="18" t="s">
        <v>92</v>
      </c>
      <c r="F31" s="18" t="s">
        <v>58</v>
      </c>
      <c r="G31" s="18" t="s">
        <v>93</v>
      </c>
      <c r="H31" s="18">
        <v>10</v>
      </c>
      <c r="I31" s="18" t="s">
        <v>105</v>
      </c>
      <c r="J31" s="18" t="s">
        <v>106</v>
      </c>
      <c r="K31" s="18">
        <v>3</v>
      </c>
      <c r="L31" s="19">
        <v>40290</v>
      </c>
      <c r="M31" s="19">
        <v>0</v>
      </c>
      <c r="N31" s="19">
        <v>0</v>
      </c>
      <c r="O31" s="19">
        <f t="shared" si="3"/>
        <v>40290</v>
      </c>
      <c r="P31" s="19">
        <v>0</v>
      </c>
      <c r="Q31" s="19">
        <v>0</v>
      </c>
      <c r="R31" s="19">
        <v>0</v>
      </c>
      <c r="S31" s="19">
        <f t="shared" si="4"/>
        <v>40290</v>
      </c>
      <c r="T31" s="19">
        <v>0</v>
      </c>
      <c r="U31" s="20"/>
      <c r="V31" s="19">
        <v>0</v>
      </c>
      <c r="W31" s="20"/>
      <c r="X31" s="19">
        <v>0</v>
      </c>
      <c r="Y31" s="20"/>
    </row>
    <row r="32" spans="2:25" ht="39" thickBot="1" x14ac:dyDescent="0.3">
      <c r="B32" s="18" t="s">
        <v>90</v>
      </c>
      <c r="C32" s="47" t="s">
        <v>115</v>
      </c>
      <c r="D32" s="18" t="s">
        <v>91</v>
      </c>
      <c r="E32" s="18" t="s">
        <v>92</v>
      </c>
      <c r="F32" s="18" t="s">
        <v>58</v>
      </c>
      <c r="G32" s="18" t="s">
        <v>93</v>
      </c>
      <c r="H32" s="18">
        <v>10</v>
      </c>
      <c r="I32" s="18" t="s">
        <v>105</v>
      </c>
      <c r="J32" s="18" t="s">
        <v>106</v>
      </c>
      <c r="K32" s="18" t="s">
        <v>96</v>
      </c>
      <c r="L32" s="19">
        <v>3867710</v>
      </c>
      <c r="M32" s="19">
        <v>0</v>
      </c>
      <c r="N32" s="19">
        <v>0</v>
      </c>
      <c r="O32" s="19">
        <f t="shared" si="3"/>
        <v>3867710</v>
      </c>
      <c r="P32" s="19">
        <v>0</v>
      </c>
      <c r="Q32" s="19">
        <v>0</v>
      </c>
      <c r="R32" s="19">
        <v>0</v>
      </c>
      <c r="S32" s="19">
        <f t="shared" si="4"/>
        <v>3867710</v>
      </c>
      <c r="T32" s="19">
        <v>0</v>
      </c>
      <c r="U32" s="20"/>
      <c r="V32" s="19">
        <v>0</v>
      </c>
      <c r="W32" s="20"/>
      <c r="X32" s="19">
        <v>0</v>
      </c>
      <c r="Y32" s="20"/>
    </row>
    <row r="33" spans="2:25" ht="13.5" thickTop="1" x14ac:dyDescent="0.25">
      <c r="B33" s="21" t="s">
        <v>41</v>
      </c>
      <c r="C33" s="22"/>
      <c r="D33" s="21"/>
      <c r="E33" s="21"/>
      <c r="F33" s="21"/>
      <c r="G33" s="21"/>
      <c r="H33" s="21"/>
      <c r="I33" s="21"/>
      <c r="J33" s="21"/>
      <c r="K33" s="21"/>
      <c r="L33" s="23">
        <f t="shared" ref="L33:T33" si="6">SUBTOTAL(109,L5:L32)</f>
        <v>1969228999.9970255</v>
      </c>
      <c r="M33" s="23">
        <f t="shared" si="6"/>
        <v>0</v>
      </c>
      <c r="N33" s="23">
        <f t="shared" si="6"/>
        <v>0</v>
      </c>
      <c r="O33" s="23">
        <f t="shared" si="6"/>
        <v>1969228999.9970255</v>
      </c>
      <c r="P33" s="24">
        <f t="shared" si="6"/>
        <v>0</v>
      </c>
      <c r="Q33" s="24">
        <f t="shared" si="6"/>
        <v>0</v>
      </c>
      <c r="R33" s="24">
        <f t="shared" si="6"/>
        <v>-70240.759999999995</v>
      </c>
      <c r="S33" s="23">
        <f t="shared" si="6"/>
        <v>1969158759.2370255</v>
      </c>
      <c r="T33" s="23">
        <f t="shared" si="6"/>
        <v>141423470.43000001</v>
      </c>
      <c r="U33" s="25">
        <f>T33/$S33</f>
        <v>7.1819232332895416E-2</v>
      </c>
      <c r="V33" s="23">
        <f>SUM(V5:V32)</f>
        <v>99566540.229999989</v>
      </c>
      <c r="W33" s="25">
        <f>V33/$S33</f>
        <v>5.0562982676205473E-2</v>
      </c>
      <c r="X33" s="23">
        <f>SUM(X5:X32)</f>
        <v>85585219.86999999</v>
      </c>
      <c r="Y33" s="26">
        <f>X33/$S33</f>
        <v>4.3462833795666643E-2</v>
      </c>
    </row>
    <row r="34" spans="2:25" ht="20.100000000000001" customHeight="1" x14ac:dyDescent="0.25"/>
    <row r="35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JAN/2023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showGridLines="0" zoomScale="80" zoomScaleNormal="80" workbookViewId="0">
      <selection activeCell="W5" sqref="W5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6.5703125" style="2" bestFit="1" customWidth="1"/>
    <col min="13" max="13" width="11.5703125" style="2" bestFit="1" customWidth="1"/>
    <col min="14" max="14" width="11.7109375" style="2" bestFit="1" customWidth="1"/>
    <col min="15" max="15" width="16.5703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5.5703125" style="2" bestFit="1" customWidth="1"/>
    <col min="21" max="21" width="7.42578125" style="3" bestFit="1" customWidth="1"/>
    <col min="22" max="22" width="15.5703125" style="2" bestFit="1" customWidth="1"/>
    <col min="23" max="23" width="7.42578125" style="3" bestFit="1" customWidth="1"/>
    <col min="24" max="24" width="15.57031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73" t="s">
        <v>0</v>
      </c>
      <c r="C2" s="75"/>
      <c r="D2" s="75"/>
      <c r="E2" s="75"/>
      <c r="F2" s="75"/>
      <c r="G2" s="75"/>
      <c r="H2" s="75"/>
      <c r="I2" s="75"/>
      <c r="J2" s="75"/>
      <c r="K2" s="83"/>
      <c r="L2" s="71" t="s">
        <v>1</v>
      </c>
      <c r="M2" s="84" t="s">
        <v>2</v>
      </c>
      <c r="N2" s="85"/>
      <c r="O2" s="71" t="s">
        <v>3</v>
      </c>
      <c r="P2" s="71" t="s">
        <v>4</v>
      </c>
      <c r="Q2" s="73" t="s">
        <v>5</v>
      </c>
      <c r="R2" s="83"/>
      <c r="S2" s="71" t="s">
        <v>6</v>
      </c>
      <c r="T2" s="73" t="s">
        <v>7</v>
      </c>
      <c r="U2" s="74"/>
      <c r="V2" s="75"/>
      <c r="W2" s="74"/>
      <c r="X2" s="75"/>
      <c r="Y2" s="76"/>
    </row>
    <row r="3" spans="2:25" x14ac:dyDescent="0.25">
      <c r="B3" s="77" t="s">
        <v>8</v>
      </c>
      <c r="C3" s="78"/>
      <c r="D3" s="79" t="s">
        <v>9</v>
      </c>
      <c r="E3" s="79" t="s">
        <v>10</v>
      </c>
      <c r="F3" s="81" t="s">
        <v>11</v>
      </c>
      <c r="G3" s="82"/>
      <c r="H3" s="79" t="s">
        <v>12</v>
      </c>
      <c r="I3" s="77" t="s">
        <v>13</v>
      </c>
      <c r="J3" s="78"/>
      <c r="K3" s="79" t="s">
        <v>14</v>
      </c>
      <c r="L3" s="72"/>
      <c r="M3" s="27" t="s">
        <v>15</v>
      </c>
      <c r="N3" s="27" t="s">
        <v>16</v>
      </c>
      <c r="O3" s="72"/>
      <c r="P3" s="72"/>
      <c r="Q3" s="4" t="s">
        <v>17</v>
      </c>
      <c r="R3" s="4" t="s">
        <v>18</v>
      </c>
      <c r="S3" s="72"/>
      <c r="T3" s="28" t="s">
        <v>19</v>
      </c>
      <c r="U3" s="5" t="s">
        <v>20</v>
      </c>
      <c r="V3" s="28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29" t="s">
        <v>23</v>
      </c>
      <c r="C4" s="29" t="s">
        <v>24</v>
      </c>
      <c r="D4" s="80"/>
      <c r="E4" s="80"/>
      <c r="F4" s="29" t="s">
        <v>25</v>
      </c>
      <c r="G4" s="29" t="s">
        <v>26</v>
      </c>
      <c r="H4" s="80"/>
      <c r="I4" s="29" t="s">
        <v>23</v>
      </c>
      <c r="J4" s="29" t="s">
        <v>24</v>
      </c>
      <c r="K4" s="80"/>
      <c r="L4" s="29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2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2" t="s">
        <v>99</v>
      </c>
      <c r="D5" s="12" t="s">
        <v>43</v>
      </c>
      <c r="E5" s="12" t="s">
        <v>44</v>
      </c>
      <c r="F5" s="12" t="s">
        <v>45</v>
      </c>
      <c r="G5" s="12" t="s">
        <v>46</v>
      </c>
      <c r="H5" s="12">
        <v>20</v>
      </c>
      <c r="I5" s="12">
        <v>1500</v>
      </c>
      <c r="J5" s="12" t="s">
        <v>100</v>
      </c>
      <c r="K5" s="12">
        <v>1</v>
      </c>
      <c r="L5" s="13">
        <v>33884717.99654258</v>
      </c>
      <c r="M5" s="13">
        <v>0</v>
      </c>
      <c r="N5" s="13">
        <v>0</v>
      </c>
      <c r="O5" s="13">
        <f>L5+M5-N5</f>
        <v>33884717.99654258</v>
      </c>
      <c r="P5" s="13">
        <v>0</v>
      </c>
      <c r="Q5" s="13">
        <v>0</v>
      </c>
      <c r="R5" s="13">
        <v>0</v>
      </c>
      <c r="S5" s="13">
        <f>O5</f>
        <v>33884717.99654258</v>
      </c>
      <c r="T5" s="13">
        <v>5256565.22</v>
      </c>
      <c r="U5" s="14">
        <f t="shared" ref="U5:U30" si="0">IFERROR(T5/$S5,"")</f>
        <v>0.15513085339935107</v>
      </c>
      <c r="V5" s="13">
        <v>5256565.22</v>
      </c>
      <c r="W5" s="14">
        <f t="shared" ref="W5:W30" si="1">IFERROR(V5/$S5,"")</f>
        <v>0.15513085339935107</v>
      </c>
      <c r="X5" s="13">
        <v>2631935.3199999998</v>
      </c>
      <c r="Y5" s="14">
        <f t="shared" ref="Y5:Y30" si="2">IFERROR(X5/$S5,"")</f>
        <v>7.7673224852234241E-2</v>
      </c>
    </row>
    <row r="6" spans="2:25" ht="63.75" x14ac:dyDescent="0.25">
      <c r="B6" s="15" t="s">
        <v>42</v>
      </c>
      <c r="C6" s="15" t="s">
        <v>99</v>
      </c>
      <c r="D6" s="15" t="s">
        <v>47</v>
      </c>
      <c r="E6" s="15" t="s">
        <v>48</v>
      </c>
      <c r="F6" s="15" t="s">
        <v>45</v>
      </c>
      <c r="G6" s="15" t="s">
        <v>49</v>
      </c>
      <c r="H6" s="15">
        <v>20</v>
      </c>
      <c r="I6" s="15">
        <v>1500</v>
      </c>
      <c r="J6" s="15" t="s">
        <v>100</v>
      </c>
      <c r="K6" s="15">
        <v>1</v>
      </c>
      <c r="L6" s="16">
        <v>161741840.00096563</v>
      </c>
      <c r="M6" s="16">
        <v>0</v>
      </c>
      <c r="N6" s="16">
        <v>0</v>
      </c>
      <c r="O6" s="16">
        <f t="shared" ref="O6:O34" si="3">L6+M6-N6</f>
        <v>161741840.00096563</v>
      </c>
      <c r="P6" s="16">
        <v>0</v>
      </c>
      <c r="Q6" s="16">
        <v>0</v>
      </c>
      <c r="R6" s="16">
        <v>0</v>
      </c>
      <c r="S6" s="16">
        <f t="shared" ref="S6:S34" si="4">O6</f>
        <v>161741840.00096563</v>
      </c>
      <c r="T6" s="16">
        <v>23277647.16</v>
      </c>
      <c r="U6" s="17">
        <f t="shared" si="0"/>
        <v>0.14391852571889271</v>
      </c>
      <c r="V6" s="16">
        <v>23277647.16</v>
      </c>
      <c r="W6" s="17">
        <f t="shared" si="1"/>
        <v>0.14391852571889271</v>
      </c>
      <c r="X6" s="16">
        <v>23277647.16</v>
      </c>
      <c r="Y6" s="17">
        <f t="shared" si="2"/>
        <v>0.14391852571889271</v>
      </c>
    </row>
    <row r="7" spans="2:25" ht="76.5" x14ac:dyDescent="0.25">
      <c r="B7" s="15" t="s">
        <v>42</v>
      </c>
      <c r="C7" s="15" t="s">
        <v>99</v>
      </c>
      <c r="D7" s="15" t="s">
        <v>50</v>
      </c>
      <c r="E7" s="15" t="s">
        <v>51</v>
      </c>
      <c r="F7" s="15" t="s">
        <v>45</v>
      </c>
      <c r="G7" s="15" t="s">
        <v>52</v>
      </c>
      <c r="H7" s="15">
        <v>20</v>
      </c>
      <c r="I7" s="15">
        <v>1500</v>
      </c>
      <c r="J7" s="15" t="s">
        <v>100</v>
      </c>
      <c r="K7" s="15">
        <v>1</v>
      </c>
      <c r="L7" s="16">
        <v>3969164.998722611</v>
      </c>
      <c r="M7" s="16">
        <v>0</v>
      </c>
      <c r="N7" s="16">
        <v>0</v>
      </c>
      <c r="O7" s="16">
        <f t="shared" si="3"/>
        <v>3969164.998722611</v>
      </c>
      <c r="P7" s="16">
        <v>0</v>
      </c>
      <c r="Q7" s="16">
        <v>0</v>
      </c>
      <c r="R7" s="16">
        <v>0</v>
      </c>
      <c r="S7" s="16">
        <f t="shared" si="4"/>
        <v>3969164.998722611</v>
      </c>
      <c r="T7" s="16">
        <v>584626.75</v>
      </c>
      <c r="U7" s="17">
        <f t="shared" si="0"/>
        <v>0.14729212572119058</v>
      </c>
      <c r="V7" s="16">
        <v>584626.75</v>
      </c>
      <c r="W7" s="17">
        <f t="shared" si="1"/>
        <v>0.14729212572119058</v>
      </c>
      <c r="X7" s="16">
        <v>584626.75</v>
      </c>
      <c r="Y7" s="17">
        <f t="shared" si="2"/>
        <v>0.14729212572119058</v>
      </c>
    </row>
    <row r="8" spans="2:25" ht="51" x14ac:dyDescent="0.25">
      <c r="B8" s="15" t="s">
        <v>42</v>
      </c>
      <c r="C8" s="15" t="s">
        <v>99</v>
      </c>
      <c r="D8" s="15" t="s">
        <v>53</v>
      </c>
      <c r="E8" s="15" t="s">
        <v>54</v>
      </c>
      <c r="F8" s="15" t="s">
        <v>55</v>
      </c>
      <c r="G8" s="15" t="s">
        <v>56</v>
      </c>
      <c r="H8" s="15">
        <v>10</v>
      </c>
      <c r="I8" s="15">
        <v>1500</v>
      </c>
      <c r="J8" s="15" t="s">
        <v>100</v>
      </c>
      <c r="K8" s="15">
        <v>3</v>
      </c>
      <c r="L8" s="16">
        <v>125090000</v>
      </c>
      <c r="M8" s="16">
        <v>0</v>
      </c>
      <c r="N8" s="16">
        <v>0</v>
      </c>
      <c r="O8" s="16">
        <f t="shared" si="3"/>
        <v>125090000</v>
      </c>
      <c r="P8" s="16">
        <v>0</v>
      </c>
      <c r="Q8" s="16">
        <v>0</v>
      </c>
      <c r="R8" s="16">
        <v>0</v>
      </c>
      <c r="S8" s="16">
        <f t="shared" si="4"/>
        <v>125090000</v>
      </c>
      <c r="T8" s="16">
        <v>0</v>
      </c>
      <c r="U8" s="17">
        <f t="shared" si="0"/>
        <v>0</v>
      </c>
      <c r="V8" s="16">
        <v>0</v>
      </c>
      <c r="W8" s="17">
        <f t="shared" si="1"/>
        <v>0</v>
      </c>
      <c r="X8" s="16">
        <v>0</v>
      </c>
      <c r="Y8" s="17">
        <f t="shared" si="2"/>
        <v>0</v>
      </c>
    </row>
    <row r="9" spans="2:25" ht="51" x14ac:dyDescent="0.25">
      <c r="B9" s="15" t="s">
        <v>42</v>
      </c>
      <c r="C9" s="15" t="s">
        <v>99</v>
      </c>
      <c r="D9" s="15" t="s">
        <v>53</v>
      </c>
      <c r="E9" s="15" t="s">
        <v>54</v>
      </c>
      <c r="F9" s="15" t="s">
        <v>55</v>
      </c>
      <c r="G9" s="15" t="s">
        <v>56</v>
      </c>
      <c r="H9" s="15">
        <v>10</v>
      </c>
      <c r="I9" s="15" t="s">
        <v>101</v>
      </c>
      <c r="J9" s="15" t="s">
        <v>102</v>
      </c>
      <c r="K9" s="15">
        <v>3</v>
      </c>
      <c r="L9" s="16">
        <v>180000000</v>
      </c>
      <c r="M9" s="16">
        <v>0</v>
      </c>
      <c r="N9" s="16">
        <v>0</v>
      </c>
      <c r="O9" s="16">
        <f t="shared" si="3"/>
        <v>180000000</v>
      </c>
      <c r="P9" s="16">
        <v>0</v>
      </c>
      <c r="Q9" s="16">
        <v>0</v>
      </c>
      <c r="R9" s="16">
        <v>0</v>
      </c>
      <c r="S9" s="16">
        <f t="shared" si="4"/>
        <v>180000000</v>
      </c>
      <c r="T9" s="16">
        <v>0</v>
      </c>
      <c r="U9" s="17">
        <f t="shared" si="0"/>
        <v>0</v>
      </c>
      <c r="V9" s="16">
        <v>0</v>
      </c>
      <c r="W9" s="17">
        <f t="shared" si="1"/>
        <v>0</v>
      </c>
      <c r="X9" s="16">
        <v>0</v>
      </c>
      <c r="Y9" s="17">
        <f t="shared" si="2"/>
        <v>0</v>
      </c>
    </row>
    <row r="10" spans="2:25" ht="38.25" x14ac:dyDescent="0.25">
      <c r="B10" s="15" t="s">
        <v>42</v>
      </c>
      <c r="C10" s="15" t="s">
        <v>99</v>
      </c>
      <c r="D10" s="15" t="s">
        <v>60</v>
      </c>
      <c r="E10" s="15" t="s">
        <v>61</v>
      </c>
      <c r="F10" s="15" t="s">
        <v>58</v>
      </c>
      <c r="G10" s="15" t="s">
        <v>62</v>
      </c>
      <c r="H10" s="15">
        <v>10</v>
      </c>
      <c r="I10" s="15">
        <v>1500</v>
      </c>
      <c r="J10" s="15" t="s">
        <v>100</v>
      </c>
      <c r="K10" s="15">
        <v>1</v>
      </c>
      <c r="L10" s="16">
        <v>985696277.00412798</v>
      </c>
      <c r="M10" s="16">
        <v>0</v>
      </c>
      <c r="N10" s="16">
        <v>0</v>
      </c>
      <c r="O10" s="16">
        <f t="shared" si="3"/>
        <v>985696277.00412798</v>
      </c>
      <c r="P10" s="16">
        <v>0</v>
      </c>
      <c r="Q10" s="16">
        <v>0</v>
      </c>
      <c r="R10" s="16">
        <v>0</v>
      </c>
      <c r="S10" s="16">
        <f t="shared" si="4"/>
        <v>985696277.00412798</v>
      </c>
      <c r="T10" s="16">
        <v>140195072.46000001</v>
      </c>
      <c r="U10" s="17">
        <f t="shared" si="0"/>
        <v>0.14222948359519155</v>
      </c>
      <c r="V10" s="16">
        <v>140014504.13</v>
      </c>
      <c r="W10" s="17">
        <f t="shared" si="1"/>
        <v>0.14204629498607069</v>
      </c>
      <c r="X10" s="16">
        <v>140014504.13</v>
      </c>
      <c r="Y10" s="17">
        <f t="shared" si="2"/>
        <v>0.14204629498607069</v>
      </c>
    </row>
    <row r="11" spans="2:25" ht="51" x14ac:dyDescent="0.25">
      <c r="B11" s="15" t="s">
        <v>42</v>
      </c>
      <c r="C11" s="15" t="s">
        <v>99</v>
      </c>
      <c r="D11" s="15" t="s">
        <v>50</v>
      </c>
      <c r="E11" s="15" t="s">
        <v>57</v>
      </c>
      <c r="F11" s="15" t="s">
        <v>58</v>
      </c>
      <c r="G11" s="15" t="s">
        <v>59</v>
      </c>
      <c r="H11" s="15">
        <v>20</v>
      </c>
      <c r="I11" s="15">
        <v>1500</v>
      </c>
      <c r="J11" s="15" t="s">
        <v>100</v>
      </c>
      <c r="K11" s="15">
        <v>3</v>
      </c>
      <c r="L11" s="16">
        <v>45844517</v>
      </c>
      <c r="M11" s="16">
        <v>0</v>
      </c>
      <c r="N11" s="16">
        <v>0</v>
      </c>
      <c r="O11" s="16">
        <f t="shared" si="3"/>
        <v>45844517</v>
      </c>
      <c r="P11" s="16">
        <v>0</v>
      </c>
      <c r="Q11" s="16">
        <v>0</v>
      </c>
      <c r="R11" s="16">
        <v>0</v>
      </c>
      <c r="S11" s="16">
        <f t="shared" si="4"/>
        <v>45844517</v>
      </c>
      <c r="T11" s="16">
        <v>7384292.3200000003</v>
      </c>
      <c r="U11" s="17">
        <f t="shared" si="0"/>
        <v>0.16107252956771254</v>
      </c>
      <c r="V11" s="16">
        <v>7384292.3200000003</v>
      </c>
      <c r="W11" s="17">
        <f t="shared" si="1"/>
        <v>0.16107252956771254</v>
      </c>
      <c r="X11" s="16">
        <v>7384292.3200000003</v>
      </c>
      <c r="Y11" s="17">
        <f t="shared" si="2"/>
        <v>0.16107252956771254</v>
      </c>
    </row>
    <row r="12" spans="2:25" ht="38.25" x14ac:dyDescent="0.25">
      <c r="B12" s="15" t="s">
        <v>42</v>
      </c>
      <c r="C12" s="15" t="s">
        <v>99</v>
      </c>
      <c r="D12" s="15" t="s">
        <v>60</v>
      </c>
      <c r="E12" s="15" t="s">
        <v>61</v>
      </c>
      <c r="F12" s="15" t="s">
        <v>58</v>
      </c>
      <c r="G12" s="15" t="s">
        <v>62</v>
      </c>
      <c r="H12" s="15">
        <v>10</v>
      </c>
      <c r="I12" s="15">
        <v>1500</v>
      </c>
      <c r="J12" s="15" t="s">
        <v>100</v>
      </c>
      <c r="K12" s="15">
        <v>3</v>
      </c>
      <c r="L12" s="30">
        <f>149980499+8597984</f>
        <v>158578483</v>
      </c>
      <c r="M12" s="30"/>
      <c r="N12" s="30"/>
      <c r="O12" s="32">
        <f t="shared" si="3"/>
        <v>158578483</v>
      </c>
      <c r="P12" s="30">
        <v>0</v>
      </c>
      <c r="Q12" s="30">
        <v>0</v>
      </c>
      <c r="R12" s="30">
        <v>-130476.77</v>
      </c>
      <c r="S12" s="31">
        <f t="shared" ref="S12" si="5">O12+P12+Q12+R12</f>
        <v>158448006.22999999</v>
      </c>
      <c r="T12" s="16">
        <v>35439090.609999999</v>
      </c>
      <c r="U12" s="17">
        <f t="shared" si="0"/>
        <v>0.22366384691870037</v>
      </c>
      <c r="V12" s="16">
        <v>21981547.030000001</v>
      </c>
      <c r="W12" s="17">
        <f t="shared" si="1"/>
        <v>0.13873034791041816</v>
      </c>
      <c r="X12" s="16">
        <v>21528601.899999999</v>
      </c>
      <c r="Y12" s="17">
        <f t="shared" si="2"/>
        <v>0.13587171219276503</v>
      </c>
    </row>
    <row r="13" spans="2:25" ht="38.25" x14ac:dyDescent="0.25">
      <c r="B13" s="15" t="s">
        <v>42</v>
      </c>
      <c r="C13" s="15" t="s">
        <v>99</v>
      </c>
      <c r="D13" s="15" t="s">
        <v>60</v>
      </c>
      <c r="E13" s="15" t="s">
        <v>61</v>
      </c>
      <c r="F13" s="15" t="s">
        <v>58</v>
      </c>
      <c r="G13" s="15" t="s">
        <v>62</v>
      </c>
      <c r="H13" s="15">
        <v>10</v>
      </c>
      <c r="I13" s="15">
        <v>1500</v>
      </c>
      <c r="J13" s="15" t="s">
        <v>100</v>
      </c>
      <c r="K13" s="15">
        <v>4</v>
      </c>
      <c r="L13" s="16">
        <v>3376000</v>
      </c>
      <c r="M13" s="16">
        <v>0</v>
      </c>
      <c r="N13" s="16">
        <v>0</v>
      </c>
      <c r="O13" s="16">
        <f t="shared" si="3"/>
        <v>3376000</v>
      </c>
      <c r="P13" s="16">
        <v>0</v>
      </c>
      <c r="Q13" s="16">
        <v>0</v>
      </c>
      <c r="R13" s="16">
        <v>0</v>
      </c>
      <c r="S13" s="16">
        <f t="shared" si="4"/>
        <v>3376000</v>
      </c>
      <c r="T13" s="16">
        <v>0</v>
      </c>
      <c r="U13" s="17">
        <f t="shared" si="0"/>
        <v>0</v>
      </c>
      <c r="V13" s="16">
        <v>0</v>
      </c>
      <c r="W13" s="17">
        <f t="shared" si="1"/>
        <v>0</v>
      </c>
      <c r="X13" s="16">
        <v>0</v>
      </c>
      <c r="Y13" s="17">
        <f t="shared" si="2"/>
        <v>0</v>
      </c>
    </row>
    <row r="14" spans="2:25" ht="51" x14ac:dyDescent="0.25">
      <c r="B14" s="15" t="s">
        <v>42</v>
      </c>
      <c r="C14" s="15" t="s">
        <v>99</v>
      </c>
      <c r="D14" s="15" t="s">
        <v>63</v>
      </c>
      <c r="E14" s="15" t="s">
        <v>64</v>
      </c>
      <c r="F14" s="15" t="s">
        <v>58</v>
      </c>
      <c r="G14" s="15" t="s">
        <v>65</v>
      </c>
      <c r="H14" s="15">
        <v>10</v>
      </c>
      <c r="I14" s="15">
        <v>1500</v>
      </c>
      <c r="J14" s="15" t="s">
        <v>100</v>
      </c>
      <c r="K14" s="15">
        <v>3</v>
      </c>
      <c r="L14" s="16">
        <v>1000000</v>
      </c>
      <c r="M14" s="16">
        <v>0</v>
      </c>
      <c r="N14" s="16">
        <v>0</v>
      </c>
      <c r="O14" s="16">
        <f t="shared" si="3"/>
        <v>1000000</v>
      </c>
      <c r="P14" s="16">
        <v>0</v>
      </c>
      <c r="Q14" s="16">
        <v>0</v>
      </c>
      <c r="R14" s="16">
        <v>0</v>
      </c>
      <c r="S14" s="16">
        <f t="shared" si="4"/>
        <v>1000000</v>
      </c>
      <c r="T14" s="16">
        <v>0</v>
      </c>
      <c r="U14" s="17">
        <f t="shared" si="0"/>
        <v>0</v>
      </c>
      <c r="V14" s="16">
        <v>0</v>
      </c>
      <c r="W14" s="17">
        <f t="shared" si="1"/>
        <v>0</v>
      </c>
      <c r="X14" s="16">
        <v>0</v>
      </c>
      <c r="Y14" s="17">
        <f t="shared" si="2"/>
        <v>0</v>
      </c>
    </row>
    <row r="15" spans="2:25" ht="63.75" x14ac:dyDescent="0.25">
      <c r="B15" s="15" t="s">
        <v>66</v>
      </c>
      <c r="C15" s="15" t="s">
        <v>103</v>
      </c>
      <c r="D15" s="15" t="s">
        <v>60</v>
      </c>
      <c r="E15" s="15" t="s">
        <v>67</v>
      </c>
      <c r="F15" s="15" t="s">
        <v>58</v>
      </c>
      <c r="G15" s="15" t="s">
        <v>68</v>
      </c>
      <c r="H15" s="15">
        <v>10</v>
      </c>
      <c r="I15" s="15">
        <v>1500</v>
      </c>
      <c r="J15" s="15" t="s">
        <v>100</v>
      </c>
      <c r="K15" s="15">
        <v>3</v>
      </c>
      <c r="L15" s="16">
        <v>29055000</v>
      </c>
      <c r="M15" s="16">
        <v>0</v>
      </c>
      <c r="N15" s="16">
        <v>0</v>
      </c>
      <c r="O15" s="16">
        <f t="shared" si="3"/>
        <v>29055000</v>
      </c>
      <c r="P15" s="16">
        <v>0</v>
      </c>
      <c r="Q15" s="16">
        <v>0</v>
      </c>
      <c r="R15" s="16">
        <v>0</v>
      </c>
      <c r="S15" s="16">
        <f t="shared" si="4"/>
        <v>29055000</v>
      </c>
      <c r="T15" s="16">
        <v>2978550.07</v>
      </c>
      <c r="U15" s="17">
        <f t="shared" si="0"/>
        <v>0.10251419962140768</v>
      </c>
      <c r="V15" s="16">
        <v>400277</v>
      </c>
      <c r="W15" s="17">
        <f t="shared" si="1"/>
        <v>1.3776527275856135E-2</v>
      </c>
      <c r="X15" s="16">
        <v>397346.89</v>
      </c>
      <c r="Y15" s="17">
        <f t="shared" si="2"/>
        <v>1.3675680261572879E-2</v>
      </c>
    </row>
    <row r="16" spans="2:25" ht="114.75" x14ac:dyDescent="0.25">
      <c r="B16" s="15" t="s">
        <v>69</v>
      </c>
      <c r="C16" s="15" t="s">
        <v>104</v>
      </c>
      <c r="D16" s="15" t="s">
        <v>60</v>
      </c>
      <c r="E16" s="15" t="s">
        <v>70</v>
      </c>
      <c r="F16" s="15" t="s">
        <v>58</v>
      </c>
      <c r="G16" s="15" t="s">
        <v>71</v>
      </c>
      <c r="H16" s="15">
        <v>10</v>
      </c>
      <c r="I16" s="15" t="s">
        <v>105</v>
      </c>
      <c r="J16" s="15" t="s">
        <v>106</v>
      </c>
      <c r="K16" s="15">
        <v>3</v>
      </c>
      <c r="L16" s="16">
        <v>18521054</v>
      </c>
      <c r="M16" s="16">
        <v>0</v>
      </c>
      <c r="N16" s="16">
        <v>0</v>
      </c>
      <c r="O16" s="16">
        <f t="shared" si="3"/>
        <v>18521054</v>
      </c>
      <c r="P16" s="16">
        <v>0</v>
      </c>
      <c r="Q16" s="16">
        <v>0</v>
      </c>
      <c r="R16" s="16">
        <v>0</v>
      </c>
      <c r="S16" s="16">
        <f t="shared" si="4"/>
        <v>18521054</v>
      </c>
      <c r="T16" s="16">
        <v>2933495.4</v>
      </c>
      <c r="U16" s="17">
        <f t="shared" si="0"/>
        <v>0.15838706587648846</v>
      </c>
      <c r="V16" s="16">
        <v>1827857.25</v>
      </c>
      <c r="W16" s="17">
        <f t="shared" si="1"/>
        <v>9.8690779153281449E-2</v>
      </c>
      <c r="X16" s="16">
        <v>1827857.25</v>
      </c>
      <c r="Y16" s="17">
        <f t="shared" si="2"/>
        <v>9.8690779153281449E-2</v>
      </c>
    </row>
    <row r="17" spans="2:25" ht="114.75" x14ac:dyDescent="0.25">
      <c r="B17" s="15" t="s">
        <v>69</v>
      </c>
      <c r="C17" s="15" t="s">
        <v>104</v>
      </c>
      <c r="D17" s="15" t="s">
        <v>60</v>
      </c>
      <c r="E17" s="15" t="s">
        <v>70</v>
      </c>
      <c r="F17" s="15" t="s">
        <v>58</v>
      </c>
      <c r="G17" s="15" t="s">
        <v>71</v>
      </c>
      <c r="H17" s="15">
        <v>10</v>
      </c>
      <c r="I17" s="15" t="s">
        <v>105</v>
      </c>
      <c r="J17" s="15" t="s">
        <v>106</v>
      </c>
      <c r="K17" s="15">
        <v>4</v>
      </c>
      <c r="L17" s="16">
        <v>900000</v>
      </c>
      <c r="M17" s="16">
        <v>0</v>
      </c>
      <c r="N17" s="16">
        <v>482648</v>
      </c>
      <c r="O17" s="16">
        <f t="shared" si="3"/>
        <v>417352</v>
      </c>
      <c r="P17" s="16">
        <v>0</v>
      </c>
      <c r="Q17" s="16">
        <v>0</v>
      </c>
      <c r="R17" s="16">
        <v>0</v>
      </c>
      <c r="S17" s="16">
        <f t="shared" si="4"/>
        <v>417352</v>
      </c>
      <c r="T17" s="16">
        <v>0</v>
      </c>
      <c r="U17" s="17">
        <f t="shared" si="0"/>
        <v>0</v>
      </c>
      <c r="V17" s="16">
        <v>0</v>
      </c>
      <c r="W17" s="17">
        <f t="shared" si="1"/>
        <v>0</v>
      </c>
      <c r="X17" s="16">
        <v>0</v>
      </c>
      <c r="Y17" s="17">
        <f t="shared" si="2"/>
        <v>0</v>
      </c>
    </row>
    <row r="18" spans="2:25" ht="114.75" x14ac:dyDescent="0.25">
      <c r="B18" s="15" t="s">
        <v>69</v>
      </c>
      <c r="C18" s="15" t="s">
        <v>104</v>
      </c>
      <c r="D18" s="15" t="s">
        <v>60</v>
      </c>
      <c r="E18" s="15" t="s">
        <v>72</v>
      </c>
      <c r="F18" s="15" t="s">
        <v>58</v>
      </c>
      <c r="G18" s="15" t="s">
        <v>107</v>
      </c>
      <c r="H18" s="15">
        <v>10</v>
      </c>
      <c r="I18" s="15" t="s">
        <v>105</v>
      </c>
      <c r="J18" s="15" t="s">
        <v>106</v>
      </c>
      <c r="K18" s="15">
        <v>4</v>
      </c>
      <c r="L18" s="16">
        <v>450000</v>
      </c>
      <c r="M18" s="16">
        <v>0</v>
      </c>
      <c r="N18" s="16">
        <v>0</v>
      </c>
      <c r="O18" s="16">
        <f t="shared" si="3"/>
        <v>450000</v>
      </c>
      <c r="P18" s="16">
        <v>0</v>
      </c>
      <c r="Q18" s="16">
        <v>0</v>
      </c>
      <c r="R18" s="16">
        <v>0</v>
      </c>
      <c r="S18" s="16">
        <f t="shared" si="4"/>
        <v>450000</v>
      </c>
      <c r="T18" s="16">
        <v>0</v>
      </c>
      <c r="U18" s="17">
        <f t="shared" si="0"/>
        <v>0</v>
      </c>
      <c r="V18" s="16">
        <v>0</v>
      </c>
      <c r="W18" s="17">
        <f t="shared" si="1"/>
        <v>0</v>
      </c>
      <c r="X18" s="16">
        <v>0</v>
      </c>
      <c r="Y18" s="17">
        <f t="shared" si="2"/>
        <v>0</v>
      </c>
    </row>
    <row r="19" spans="2:25" ht="114.75" x14ac:dyDescent="0.25">
      <c r="B19" s="15" t="s">
        <v>69</v>
      </c>
      <c r="C19" s="15" t="s">
        <v>104</v>
      </c>
      <c r="D19" s="15" t="s">
        <v>60</v>
      </c>
      <c r="E19" s="15" t="s">
        <v>73</v>
      </c>
      <c r="F19" s="15" t="s">
        <v>58</v>
      </c>
      <c r="G19" s="15" t="s">
        <v>74</v>
      </c>
      <c r="H19" s="15">
        <v>10</v>
      </c>
      <c r="I19" s="15" t="s">
        <v>105</v>
      </c>
      <c r="J19" s="15" t="s">
        <v>106</v>
      </c>
      <c r="K19" s="15">
        <v>4</v>
      </c>
      <c r="L19" s="16">
        <v>200000</v>
      </c>
      <c r="M19" s="16">
        <v>0</v>
      </c>
      <c r="N19" s="16">
        <v>0</v>
      </c>
      <c r="O19" s="16">
        <f t="shared" si="3"/>
        <v>200000</v>
      </c>
      <c r="P19" s="16">
        <v>0</v>
      </c>
      <c r="Q19" s="16">
        <v>0</v>
      </c>
      <c r="R19" s="16">
        <v>0</v>
      </c>
      <c r="S19" s="16">
        <f t="shared" si="4"/>
        <v>200000</v>
      </c>
      <c r="T19" s="16">
        <v>0</v>
      </c>
      <c r="U19" s="17">
        <f t="shared" si="0"/>
        <v>0</v>
      </c>
      <c r="V19" s="16">
        <v>0</v>
      </c>
      <c r="W19" s="17">
        <f t="shared" si="1"/>
        <v>0</v>
      </c>
      <c r="X19" s="16">
        <v>0</v>
      </c>
      <c r="Y19" s="17">
        <f t="shared" si="2"/>
        <v>0</v>
      </c>
    </row>
    <row r="20" spans="2:25" ht="114.75" x14ac:dyDescent="0.25">
      <c r="B20" s="15" t="s">
        <v>69</v>
      </c>
      <c r="C20" s="15" t="s">
        <v>104</v>
      </c>
      <c r="D20" s="15" t="s">
        <v>60</v>
      </c>
      <c r="E20" s="15" t="s">
        <v>108</v>
      </c>
      <c r="F20" s="15" t="s">
        <v>58</v>
      </c>
      <c r="G20" s="15" t="s">
        <v>109</v>
      </c>
      <c r="H20" s="15">
        <v>10</v>
      </c>
      <c r="I20" s="15" t="s">
        <v>105</v>
      </c>
      <c r="J20" s="15" t="s">
        <v>106</v>
      </c>
      <c r="K20" s="15">
        <v>4</v>
      </c>
      <c r="L20" s="16">
        <v>3500000</v>
      </c>
      <c r="M20" s="16">
        <v>0</v>
      </c>
      <c r="N20" s="16">
        <v>0</v>
      </c>
      <c r="O20" s="16">
        <f t="shared" si="3"/>
        <v>3500000</v>
      </c>
      <c r="P20" s="16">
        <v>0</v>
      </c>
      <c r="Q20" s="16">
        <v>0</v>
      </c>
      <c r="R20" s="16">
        <v>0</v>
      </c>
      <c r="S20" s="16">
        <f t="shared" si="4"/>
        <v>3500000</v>
      </c>
      <c r="T20" s="16">
        <v>0</v>
      </c>
      <c r="U20" s="17">
        <f t="shared" si="0"/>
        <v>0</v>
      </c>
      <c r="V20" s="16">
        <v>0</v>
      </c>
      <c r="W20" s="17">
        <f t="shared" si="1"/>
        <v>0</v>
      </c>
      <c r="X20" s="16">
        <v>0</v>
      </c>
      <c r="Y20" s="17">
        <f t="shared" si="2"/>
        <v>0</v>
      </c>
    </row>
    <row r="21" spans="2:25" ht="114.75" x14ac:dyDescent="0.25">
      <c r="B21" s="15" t="s">
        <v>69</v>
      </c>
      <c r="C21" s="15" t="s">
        <v>104</v>
      </c>
      <c r="D21" s="15" t="s">
        <v>60</v>
      </c>
      <c r="E21" s="15" t="s">
        <v>97</v>
      </c>
      <c r="F21" s="15" t="s">
        <v>58</v>
      </c>
      <c r="G21" s="15" t="s">
        <v>98</v>
      </c>
      <c r="H21" s="15">
        <v>10</v>
      </c>
      <c r="I21" s="15" t="s">
        <v>105</v>
      </c>
      <c r="J21" s="15" t="s">
        <v>106</v>
      </c>
      <c r="K21" s="15">
        <v>4</v>
      </c>
      <c r="L21" s="16">
        <v>1000000</v>
      </c>
      <c r="M21" s="16">
        <v>0</v>
      </c>
      <c r="N21" s="16">
        <v>0</v>
      </c>
      <c r="O21" s="16">
        <f t="shared" si="3"/>
        <v>1000000</v>
      </c>
      <c r="P21" s="16">
        <v>0</v>
      </c>
      <c r="Q21" s="16">
        <v>0</v>
      </c>
      <c r="R21" s="16">
        <v>0</v>
      </c>
      <c r="S21" s="16">
        <f t="shared" si="4"/>
        <v>1000000</v>
      </c>
      <c r="T21" s="16">
        <v>0</v>
      </c>
      <c r="U21" s="17">
        <f t="shared" si="0"/>
        <v>0</v>
      </c>
      <c r="V21" s="16">
        <v>0</v>
      </c>
      <c r="W21" s="17">
        <f t="shared" si="1"/>
        <v>0</v>
      </c>
      <c r="X21" s="16">
        <v>0</v>
      </c>
      <c r="Y21" s="17">
        <f t="shared" si="2"/>
        <v>0</v>
      </c>
    </row>
    <row r="22" spans="2:25" ht="114.75" x14ac:dyDescent="0.25">
      <c r="B22" s="15" t="s">
        <v>69</v>
      </c>
      <c r="C22" s="15" t="s">
        <v>104</v>
      </c>
      <c r="D22" s="15" t="s">
        <v>60</v>
      </c>
      <c r="E22" s="15" t="s">
        <v>110</v>
      </c>
      <c r="F22" s="15" t="s">
        <v>58</v>
      </c>
      <c r="G22" s="15" t="s">
        <v>111</v>
      </c>
      <c r="H22" s="15">
        <v>10</v>
      </c>
      <c r="I22" s="15" t="s">
        <v>105</v>
      </c>
      <c r="J22" s="15" t="s">
        <v>106</v>
      </c>
      <c r="K22" s="15">
        <v>4</v>
      </c>
      <c r="L22" s="16">
        <v>1500000</v>
      </c>
      <c r="M22" s="16">
        <v>0</v>
      </c>
      <c r="N22" s="16">
        <v>0</v>
      </c>
      <c r="O22" s="16">
        <f t="shared" si="3"/>
        <v>1500000</v>
      </c>
      <c r="P22" s="16">
        <v>0</v>
      </c>
      <c r="Q22" s="16">
        <v>0</v>
      </c>
      <c r="R22" s="16">
        <v>0</v>
      </c>
      <c r="S22" s="16">
        <f t="shared" si="4"/>
        <v>1500000</v>
      </c>
      <c r="T22" s="16">
        <v>0</v>
      </c>
      <c r="U22" s="17">
        <f t="shared" si="0"/>
        <v>0</v>
      </c>
      <c r="V22" s="16">
        <v>0</v>
      </c>
      <c r="W22" s="17">
        <f t="shared" si="1"/>
        <v>0</v>
      </c>
      <c r="X22" s="16">
        <v>0</v>
      </c>
      <c r="Y22" s="17">
        <f t="shared" si="2"/>
        <v>0</v>
      </c>
    </row>
    <row r="23" spans="2:25" ht="114.75" x14ac:dyDescent="0.25">
      <c r="B23" s="18" t="s">
        <v>69</v>
      </c>
      <c r="C23" s="18" t="s">
        <v>104</v>
      </c>
      <c r="D23" s="18" t="s">
        <v>60</v>
      </c>
      <c r="E23" s="18" t="s">
        <v>95</v>
      </c>
      <c r="F23" s="18" t="s">
        <v>58</v>
      </c>
      <c r="G23" s="18" t="s">
        <v>94</v>
      </c>
      <c r="H23" s="18">
        <v>10</v>
      </c>
      <c r="I23" s="18" t="s">
        <v>105</v>
      </c>
      <c r="J23" s="18" t="s">
        <v>106</v>
      </c>
      <c r="K23" s="18">
        <v>4</v>
      </c>
      <c r="L23" s="19">
        <v>4269525</v>
      </c>
      <c r="M23" s="19">
        <v>0</v>
      </c>
      <c r="N23" s="19">
        <v>0</v>
      </c>
      <c r="O23" s="19">
        <f t="shared" si="3"/>
        <v>4269525</v>
      </c>
      <c r="P23" s="19">
        <v>0</v>
      </c>
      <c r="Q23" s="19">
        <v>0</v>
      </c>
      <c r="R23" s="19">
        <v>0</v>
      </c>
      <c r="S23" s="19">
        <f t="shared" si="4"/>
        <v>4269525</v>
      </c>
      <c r="T23" s="19">
        <v>0</v>
      </c>
      <c r="U23" s="20">
        <f t="shared" si="0"/>
        <v>0</v>
      </c>
      <c r="V23" s="19">
        <v>0</v>
      </c>
      <c r="W23" s="20">
        <f t="shared" si="1"/>
        <v>0</v>
      </c>
      <c r="X23" s="19">
        <v>0</v>
      </c>
      <c r="Y23" s="20">
        <f t="shared" si="2"/>
        <v>0</v>
      </c>
    </row>
    <row r="24" spans="2:25" ht="114.75" x14ac:dyDescent="0.25">
      <c r="B24" s="15" t="s">
        <v>69</v>
      </c>
      <c r="C24" s="15" t="s">
        <v>104</v>
      </c>
      <c r="D24" s="15" t="s">
        <v>60</v>
      </c>
      <c r="E24" s="15" t="s">
        <v>75</v>
      </c>
      <c r="F24" s="15" t="s">
        <v>58</v>
      </c>
      <c r="G24" s="15" t="s">
        <v>76</v>
      </c>
      <c r="H24" s="15">
        <v>10</v>
      </c>
      <c r="I24" s="15" t="s">
        <v>105</v>
      </c>
      <c r="J24" s="15" t="s">
        <v>106</v>
      </c>
      <c r="K24" s="15">
        <v>4</v>
      </c>
      <c r="L24" s="16">
        <v>1536000</v>
      </c>
      <c r="M24" s="16">
        <v>0</v>
      </c>
      <c r="N24" s="16">
        <v>0</v>
      </c>
      <c r="O24" s="16">
        <f t="shared" si="3"/>
        <v>1536000</v>
      </c>
      <c r="P24" s="16">
        <v>0</v>
      </c>
      <c r="Q24" s="16">
        <v>0</v>
      </c>
      <c r="R24" s="16">
        <v>0</v>
      </c>
      <c r="S24" s="16">
        <f t="shared" si="4"/>
        <v>1536000</v>
      </c>
      <c r="T24" s="16">
        <v>0</v>
      </c>
      <c r="U24" s="17">
        <f t="shared" si="0"/>
        <v>0</v>
      </c>
      <c r="V24" s="16">
        <v>0</v>
      </c>
      <c r="W24" s="17">
        <f t="shared" si="1"/>
        <v>0</v>
      </c>
      <c r="X24" s="16">
        <v>0</v>
      </c>
      <c r="Y24" s="17">
        <f t="shared" si="2"/>
        <v>0</v>
      </c>
    </row>
    <row r="25" spans="2:25" ht="114.75" x14ac:dyDescent="0.25">
      <c r="B25" s="39" t="s">
        <v>69</v>
      </c>
      <c r="C25" s="36" t="s">
        <v>104</v>
      </c>
      <c r="D25" s="36" t="s">
        <v>60</v>
      </c>
      <c r="E25" s="36" t="s">
        <v>77</v>
      </c>
      <c r="F25" s="36" t="s">
        <v>58</v>
      </c>
      <c r="G25" s="36" t="s">
        <v>78</v>
      </c>
      <c r="H25" s="36">
        <v>10</v>
      </c>
      <c r="I25" s="36" t="s">
        <v>105</v>
      </c>
      <c r="J25" s="36" t="s">
        <v>106</v>
      </c>
      <c r="K25" s="36">
        <v>4</v>
      </c>
      <c r="L25" s="40">
        <v>45000</v>
      </c>
      <c r="M25" s="40">
        <v>0</v>
      </c>
      <c r="N25" s="40">
        <v>0</v>
      </c>
      <c r="O25" s="30">
        <f t="shared" si="3"/>
        <v>45000</v>
      </c>
      <c r="P25" s="40">
        <v>0</v>
      </c>
      <c r="Q25" s="40">
        <v>0</v>
      </c>
      <c r="R25" s="40">
        <v>0</v>
      </c>
      <c r="S25" s="40">
        <f t="shared" si="4"/>
        <v>45000</v>
      </c>
      <c r="T25" s="40">
        <v>0</v>
      </c>
      <c r="U25" s="41">
        <f t="shared" si="0"/>
        <v>0</v>
      </c>
      <c r="V25" s="40">
        <v>0</v>
      </c>
      <c r="W25" s="41">
        <f t="shared" si="1"/>
        <v>0</v>
      </c>
      <c r="X25" s="40">
        <v>0</v>
      </c>
      <c r="Y25" s="41">
        <f t="shared" si="2"/>
        <v>0</v>
      </c>
    </row>
    <row r="26" spans="2:25" ht="63.75" x14ac:dyDescent="0.25">
      <c r="B26" s="15" t="s">
        <v>69</v>
      </c>
      <c r="C26" s="36" t="s">
        <v>116</v>
      </c>
      <c r="D26" s="36" t="s">
        <v>60</v>
      </c>
      <c r="E26" s="37" t="s">
        <v>117</v>
      </c>
      <c r="F26" s="36" t="s">
        <v>58</v>
      </c>
      <c r="G26" s="36" t="s">
        <v>118</v>
      </c>
      <c r="H26" s="36">
        <v>10</v>
      </c>
      <c r="I26" s="36" t="s">
        <v>105</v>
      </c>
      <c r="J26" s="36" t="s">
        <v>106</v>
      </c>
      <c r="K26" s="36">
        <v>4</v>
      </c>
      <c r="L26" s="30">
        <v>0</v>
      </c>
      <c r="M26" s="30">
        <v>105892</v>
      </c>
      <c r="N26" s="30">
        <v>0</v>
      </c>
      <c r="O26" s="30">
        <f t="shared" si="3"/>
        <v>105892</v>
      </c>
      <c r="P26" s="30">
        <v>0</v>
      </c>
      <c r="Q26" s="30">
        <v>0</v>
      </c>
      <c r="R26" s="30">
        <v>0</v>
      </c>
      <c r="S26" s="38">
        <f t="shared" ref="S26:S27" si="6">O26+P26+Q26+R26</f>
        <v>105892</v>
      </c>
      <c r="T26" s="30">
        <v>0</v>
      </c>
      <c r="U26" s="35">
        <v>0</v>
      </c>
      <c r="V26" s="30">
        <v>0</v>
      </c>
      <c r="W26" s="35" t="str">
        <f t="shared" ref="W26:W27" si="7">IFERROR(V26/$X26,"")</f>
        <v/>
      </c>
      <c r="X26" s="30">
        <v>0</v>
      </c>
      <c r="Y26" s="35" t="str">
        <f t="shared" ref="Y26:Y27" si="8">IFERROR(X26/$X26,"")</f>
        <v/>
      </c>
    </row>
    <row r="27" spans="2:25" ht="63.75" x14ac:dyDescent="0.25">
      <c r="B27" s="15" t="s">
        <v>69</v>
      </c>
      <c r="C27" s="36" t="s">
        <v>116</v>
      </c>
      <c r="D27" s="15" t="s">
        <v>60</v>
      </c>
      <c r="E27" s="33" t="s">
        <v>119</v>
      </c>
      <c r="F27" s="15" t="s">
        <v>58</v>
      </c>
      <c r="G27" s="15" t="s">
        <v>120</v>
      </c>
      <c r="H27" s="15" t="s">
        <v>121</v>
      </c>
      <c r="I27" s="15" t="s">
        <v>105</v>
      </c>
      <c r="J27" s="15" t="s">
        <v>106</v>
      </c>
      <c r="K27" s="15" t="s">
        <v>96</v>
      </c>
      <c r="L27" s="34">
        <v>0</v>
      </c>
      <c r="M27" s="34">
        <v>17756</v>
      </c>
      <c r="N27" s="34">
        <v>0</v>
      </c>
      <c r="O27" s="30">
        <f t="shared" si="3"/>
        <v>17756</v>
      </c>
      <c r="P27" s="34">
        <v>0</v>
      </c>
      <c r="Q27" s="34">
        <v>0</v>
      </c>
      <c r="R27" s="34">
        <v>0</v>
      </c>
      <c r="S27" s="31">
        <f t="shared" si="6"/>
        <v>17756</v>
      </c>
      <c r="T27" s="30">
        <v>0</v>
      </c>
      <c r="U27" s="35">
        <v>0</v>
      </c>
      <c r="V27" s="30">
        <v>0</v>
      </c>
      <c r="W27" s="35" t="str">
        <f t="shared" si="7"/>
        <v/>
      </c>
      <c r="X27" s="30">
        <v>0</v>
      </c>
      <c r="Y27" s="35" t="str">
        <f t="shared" si="8"/>
        <v/>
      </c>
    </row>
    <row r="28" spans="2:25" ht="114.75" x14ac:dyDescent="0.25">
      <c r="B28" s="18" t="s">
        <v>69</v>
      </c>
      <c r="C28" s="18" t="s">
        <v>104</v>
      </c>
      <c r="D28" s="18" t="s">
        <v>60</v>
      </c>
      <c r="E28" s="18" t="s">
        <v>79</v>
      </c>
      <c r="F28" s="18" t="s">
        <v>58</v>
      </c>
      <c r="G28" s="18" t="s">
        <v>80</v>
      </c>
      <c r="H28" s="18">
        <v>10</v>
      </c>
      <c r="I28" s="18" t="s">
        <v>105</v>
      </c>
      <c r="J28" s="18" t="s">
        <v>106</v>
      </c>
      <c r="K28" s="18">
        <v>3</v>
      </c>
      <c r="L28" s="19">
        <v>142360378</v>
      </c>
      <c r="M28" s="19">
        <v>0</v>
      </c>
      <c r="N28" s="19">
        <v>0</v>
      </c>
      <c r="O28" s="19">
        <f t="shared" si="3"/>
        <v>142360378</v>
      </c>
      <c r="P28" s="19">
        <v>0</v>
      </c>
      <c r="Q28" s="19">
        <v>0</v>
      </c>
      <c r="R28" s="19">
        <v>0</v>
      </c>
      <c r="S28" s="19">
        <f t="shared" si="4"/>
        <v>142360378</v>
      </c>
      <c r="T28" s="19">
        <v>63272068.829999998</v>
      </c>
      <c r="U28" s="20">
        <f t="shared" si="0"/>
        <v>0.44444999176666977</v>
      </c>
      <c r="V28" s="19">
        <v>6124048.9500000002</v>
      </c>
      <c r="W28" s="20">
        <f t="shared" si="1"/>
        <v>4.3017931225217736E-2</v>
      </c>
      <c r="X28" s="19">
        <v>5709948.75</v>
      </c>
      <c r="Y28" s="20">
        <f t="shared" si="2"/>
        <v>4.0109114840928564E-2</v>
      </c>
    </row>
    <row r="29" spans="2:25" ht="114.75" x14ac:dyDescent="0.25">
      <c r="B29" s="18" t="s">
        <v>69</v>
      </c>
      <c r="C29" s="18" t="s">
        <v>104</v>
      </c>
      <c r="D29" s="18" t="s">
        <v>60</v>
      </c>
      <c r="E29" s="18" t="s">
        <v>79</v>
      </c>
      <c r="F29" s="18" t="s">
        <v>58</v>
      </c>
      <c r="G29" s="18" t="s">
        <v>80</v>
      </c>
      <c r="H29" s="18">
        <v>10</v>
      </c>
      <c r="I29" s="18" t="s">
        <v>105</v>
      </c>
      <c r="J29" s="18" t="s">
        <v>106</v>
      </c>
      <c r="K29" s="18">
        <v>4</v>
      </c>
      <c r="L29" s="19">
        <v>44368960.99666667</v>
      </c>
      <c r="M29" s="19">
        <v>359000</v>
      </c>
      <c r="N29" s="19">
        <v>0</v>
      </c>
      <c r="O29" s="19">
        <f t="shared" si="3"/>
        <v>44727960.99666667</v>
      </c>
      <c r="P29" s="19">
        <v>0</v>
      </c>
      <c r="Q29" s="19">
        <v>0</v>
      </c>
      <c r="R29" s="19">
        <v>0</v>
      </c>
      <c r="S29" s="19">
        <f t="shared" si="4"/>
        <v>44727960.99666667</v>
      </c>
      <c r="T29" s="19">
        <v>718030.94</v>
      </c>
      <c r="U29" s="20">
        <f t="shared" si="0"/>
        <v>1.6053290246195458E-2</v>
      </c>
      <c r="V29" s="19">
        <v>0</v>
      </c>
      <c r="W29" s="20">
        <f t="shared" si="1"/>
        <v>0</v>
      </c>
      <c r="X29" s="19">
        <v>0</v>
      </c>
      <c r="Y29" s="20">
        <f t="shared" si="2"/>
        <v>0</v>
      </c>
    </row>
    <row r="30" spans="2:25" ht="114.75" x14ac:dyDescent="0.25">
      <c r="B30" s="18" t="s">
        <v>69</v>
      </c>
      <c r="C30" s="18" t="s">
        <v>104</v>
      </c>
      <c r="D30" s="18" t="s">
        <v>81</v>
      </c>
      <c r="E30" s="18" t="s">
        <v>82</v>
      </c>
      <c r="F30" s="18" t="s">
        <v>58</v>
      </c>
      <c r="G30" s="18" t="s">
        <v>83</v>
      </c>
      <c r="H30" s="18">
        <v>10</v>
      </c>
      <c r="I30" s="18" t="s">
        <v>105</v>
      </c>
      <c r="J30" s="18" t="s">
        <v>106</v>
      </c>
      <c r="K30" s="18">
        <v>3</v>
      </c>
      <c r="L30" s="19">
        <v>2585082</v>
      </c>
      <c r="M30" s="19">
        <v>0</v>
      </c>
      <c r="N30" s="19">
        <v>0</v>
      </c>
      <c r="O30" s="19">
        <f t="shared" si="3"/>
        <v>2585082</v>
      </c>
      <c r="P30" s="19">
        <v>0</v>
      </c>
      <c r="Q30" s="19">
        <v>0</v>
      </c>
      <c r="R30" s="19">
        <v>0</v>
      </c>
      <c r="S30" s="19">
        <f t="shared" si="4"/>
        <v>2585082</v>
      </c>
      <c r="T30" s="19">
        <v>277960.43</v>
      </c>
      <c r="U30" s="20">
        <f t="shared" si="0"/>
        <v>0.10752480192117697</v>
      </c>
      <c r="V30" s="19">
        <v>198286.03</v>
      </c>
      <c r="W30" s="20">
        <f t="shared" si="1"/>
        <v>7.6703961421726655E-2</v>
      </c>
      <c r="X30" s="19">
        <v>198286.03</v>
      </c>
      <c r="Y30" s="20">
        <f t="shared" si="2"/>
        <v>7.6703961421726655E-2</v>
      </c>
    </row>
    <row r="31" spans="2:25" ht="153" x14ac:dyDescent="0.25">
      <c r="B31" s="18" t="s">
        <v>84</v>
      </c>
      <c r="C31" s="18" t="s">
        <v>112</v>
      </c>
      <c r="D31" s="18" t="s">
        <v>81</v>
      </c>
      <c r="E31" s="18" t="s">
        <v>85</v>
      </c>
      <c r="F31" s="18" t="s">
        <v>58</v>
      </c>
      <c r="G31" s="18" t="s">
        <v>86</v>
      </c>
      <c r="H31" s="18">
        <v>10</v>
      </c>
      <c r="I31" s="18" t="s">
        <v>113</v>
      </c>
      <c r="J31" s="18" t="s">
        <v>100</v>
      </c>
      <c r="K31" s="18">
        <v>3</v>
      </c>
      <c r="L31" s="19">
        <v>929000</v>
      </c>
      <c r="M31" s="19">
        <v>0</v>
      </c>
      <c r="N31" s="19">
        <v>0</v>
      </c>
      <c r="O31" s="19">
        <f t="shared" si="3"/>
        <v>929000</v>
      </c>
      <c r="P31" s="19">
        <v>0</v>
      </c>
      <c r="Q31" s="19">
        <v>0</v>
      </c>
      <c r="R31" s="19">
        <v>0</v>
      </c>
      <c r="S31" s="19">
        <f t="shared" si="4"/>
        <v>929000</v>
      </c>
      <c r="T31" s="19">
        <v>124686.18</v>
      </c>
      <c r="U31" s="20"/>
      <c r="V31" s="19">
        <v>17014.98</v>
      </c>
      <c r="W31" s="20"/>
      <c r="X31" s="19">
        <v>17014.98</v>
      </c>
      <c r="Y31" s="20"/>
    </row>
    <row r="32" spans="2:25" ht="140.25" x14ac:dyDescent="0.25">
      <c r="B32" s="18" t="s">
        <v>87</v>
      </c>
      <c r="C32" s="18" t="s">
        <v>114</v>
      </c>
      <c r="D32" s="18" t="s">
        <v>60</v>
      </c>
      <c r="E32" s="18" t="s">
        <v>88</v>
      </c>
      <c r="F32" s="18" t="s">
        <v>58</v>
      </c>
      <c r="G32" s="18" t="s">
        <v>89</v>
      </c>
      <c r="H32" s="18">
        <v>10</v>
      </c>
      <c r="I32" s="18" t="s">
        <v>105</v>
      </c>
      <c r="J32" s="18" t="s">
        <v>106</v>
      </c>
      <c r="K32" s="18">
        <v>3</v>
      </c>
      <c r="L32" s="19">
        <v>14919999.999999998</v>
      </c>
      <c r="M32" s="19">
        <v>0</v>
      </c>
      <c r="N32" s="19">
        <v>0</v>
      </c>
      <c r="O32" s="19">
        <f t="shared" si="3"/>
        <v>14919999.999999998</v>
      </c>
      <c r="P32" s="19">
        <v>0</v>
      </c>
      <c r="Q32" s="19">
        <v>0</v>
      </c>
      <c r="R32" s="19">
        <v>0</v>
      </c>
      <c r="S32" s="19">
        <f t="shared" si="4"/>
        <v>14919999.999999998</v>
      </c>
      <c r="T32" s="19">
        <v>10843340.99</v>
      </c>
      <c r="U32" s="20"/>
      <c r="V32" s="19">
        <v>650151.30000000005</v>
      </c>
      <c r="W32" s="20"/>
      <c r="X32" s="19">
        <v>650151.30000000005</v>
      </c>
      <c r="Y32" s="20"/>
    </row>
    <row r="33" spans="2:25" ht="89.25" x14ac:dyDescent="0.25">
      <c r="B33" s="18" t="s">
        <v>90</v>
      </c>
      <c r="C33" s="18" t="s">
        <v>115</v>
      </c>
      <c r="D33" s="18" t="s">
        <v>91</v>
      </c>
      <c r="E33" s="18" t="s">
        <v>92</v>
      </c>
      <c r="F33" s="18" t="s">
        <v>58</v>
      </c>
      <c r="G33" s="18" t="s">
        <v>93</v>
      </c>
      <c r="H33" s="18">
        <v>10</v>
      </c>
      <c r="I33" s="18" t="s">
        <v>105</v>
      </c>
      <c r="J33" s="18" t="s">
        <v>106</v>
      </c>
      <c r="K33" s="18">
        <v>3</v>
      </c>
      <c r="L33" s="19">
        <v>40290</v>
      </c>
      <c r="M33" s="19">
        <v>0</v>
      </c>
      <c r="N33" s="19">
        <v>0</v>
      </c>
      <c r="O33" s="19">
        <f t="shared" si="3"/>
        <v>40290</v>
      </c>
      <c r="P33" s="19">
        <v>0</v>
      </c>
      <c r="Q33" s="19">
        <v>0</v>
      </c>
      <c r="R33" s="19">
        <v>0</v>
      </c>
      <c r="S33" s="19">
        <f t="shared" si="4"/>
        <v>40290</v>
      </c>
      <c r="T33" s="19">
        <v>8800</v>
      </c>
      <c r="U33" s="20"/>
      <c r="V33" s="19">
        <v>8800</v>
      </c>
      <c r="W33" s="20"/>
      <c r="X33" s="19">
        <v>8800</v>
      </c>
      <c r="Y33" s="20"/>
    </row>
    <row r="34" spans="2:25" ht="90" thickBot="1" x14ac:dyDescent="0.3">
      <c r="B34" s="18" t="s">
        <v>90</v>
      </c>
      <c r="C34" s="18" t="s">
        <v>115</v>
      </c>
      <c r="D34" s="18" t="s">
        <v>91</v>
      </c>
      <c r="E34" s="18" t="s">
        <v>92</v>
      </c>
      <c r="F34" s="18" t="s">
        <v>58</v>
      </c>
      <c r="G34" s="18" t="s">
        <v>93</v>
      </c>
      <c r="H34" s="18">
        <v>10</v>
      </c>
      <c r="I34" s="18" t="s">
        <v>105</v>
      </c>
      <c r="J34" s="18" t="s">
        <v>106</v>
      </c>
      <c r="K34" s="18" t="s">
        <v>96</v>
      </c>
      <c r="L34" s="19">
        <v>3867710</v>
      </c>
      <c r="M34" s="19">
        <v>0</v>
      </c>
      <c r="N34" s="19">
        <v>0</v>
      </c>
      <c r="O34" s="19">
        <f t="shared" si="3"/>
        <v>3867710</v>
      </c>
      <c r="P34" s="19">
        <v>0</v>
      </c>
      <c r="Q34" s="19">
        <v>0</v>
      </c>
      <c r="R34" s="19">
        <v>0</v>
      </c>
      <c r="S34" s="19">
        <f t="shared" si="4"/>
        <v>3867710</v>
      </c>
      <c r="T34" s="19">
        <v>20000</v>
      </c>
      <c r="U34" s="20"/>
      <c r="V34" s="19">
        <v>0</v>
      </c>
      <c r="W34" s="20"/>
      <c r="X34" s="19">
        <v>0</v>
      </c>
      <c r="Y34" s="20"/>
    </row>
    <row r="35" spans="2:25" ht="25.5" customHeight="1" thickTop="1" x14ac:dyDescent="0.25">
      <c r="B35" s="21" t="s">
        <v>41</v>
      </c>
      <c r="C35" s="22"/>
      <c r="D35" s="21"/>
      <c r="E35" s="21"/>
      <c r="F35" s="21"/>
      <c r="G35" s="21"/>
      <c r="H35" s="21"/>
      <c r="I35" s="21"/>
      <c r="J35" s="21"/>
      <c r="K35" s="21"/>
      <c r="L35" s="23">
        <f t="shared" ref="L35:T35" si="9">SUBTOTAL(109,L5:L34)</f>
        <v>1969228999.9970255</v>
      </c>
      <c r="M35" s="23">
        <f t="shared" si="9"/>
        <v>482648</v>
      </c>
      <c r="N35" s="23">
        <f t="shared" si="9"/>
        <v>482648</v>
      </c>
      <c r="O35" s="23">
        <f t="shared" si="9"/>
        <v>1969228999.9970255</v>
      </c>
      <c r="P35" s="24">
        <f t="shared" si="9"/>
        <v>0</v>
      </c>
      <c r="Q35" s="24">
        <f t="shared" si="9"/>
        <v>0</v>
      </c>
      <c r="R35" s="24">
        <f t="shared" si="9"/>
        <v>-130476.77</v>
      </c>
      <c r="S35" s="23">
        <f t="shared" si="9"/>
        <v>1969098523.2270255</v>
      </c>
      <c r="T35" s="23">
        <f t="shared" si="9"/>
        <v>293314227.36000001</v>
      </c>
      <c r="U35" s="25">
        <f>T35/$S35</f>
        <v>0.14895863457319886</v>
      </c>
      <c r="V35" s="23">
        <f>SUM(V5:V34)</f>
        <v>207725618.11999997</v>
      </c>
      <c r="W35" s="25">
        <f>V35/$S35</f>
        <v>0.10549274994100964</v>
      </c>
      <c r="X35" s="23">
        <f>SUM(X5:X34)</f>
        <v>204231012.77999997</v>
      </c>
      <c r="Y35" s="26">
        <f>X35/$S35</f>
        <v>0.10371802648315395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FEV/2023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6"/>
  <sheetViews>
    <sheetView showGridLines="0" zoomScale="80" zoomScaleNormal="80" workbookViewId="0">
      <selection activeCell="C4" sqref="C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4.42578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bestFit="1" customWidth="1"/>
    <col min="22" max="22" width="15.5703125" style="2" bestFit="1" customWidth="1"/>
    <col min="23" max="23" width="7.42578125" style="3" bestFit="1" customWidth="1"/>
    <col min="24" max="24" width="15.57031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73" t="s">
        <v>0</v>
      </c>
      <c r="C2" s="75"/>
      <c r="D2" s="75"/>
      <c r="E2" s="75"/>
      <c r="F2" s="75"/>
      <c r="G2" s="75"/>
      <c r="H2" s="75"/>
      <c r="I2" s="75"/>
      <c r="J2" s="75"/>
      <c r="K2" s="83"/>
      <c r="L2" s="71" t="s">
        <v>1</v>
      </c>
      <c r="M2" s="84" t="s">
        <v>2</v>
      </c>
      <c r="N2" s="85"/>
      <c r="O2" s="71" t="s">
        <v>3</v>
      </c>
      <c r="P2" s="71" t="s">
        <v>4</v>
      </c>
      <c r="Q2" s="73" t="s">
        <v>5</v>
      </c>
      <c r="R2" s="83"/>
      <c r="S2" s="71" t="s">
        <v>6</v>
      </c>
      <c r="T2" s="73" t="s">
        <v>7</v>
      </c>
      <c r="U2" s="74"/>
      <c r="V2" s="75"/>
      <c r="W2" s="74"/>
      <c r="X2" s="75"/>
      <c r="Y2" s="76"/>
    </row>
    <row r="3" spans="2:25" x14ac:dyDescent="0.25">
      <c r="B3" s="77" t="s">
        <v>8</v>
      </c>
      <c r="C3" s="78"/>
      <c r="D3" s="79" t="s">
        <v>9</v>
      </c>
      <c r="E3" s="79" t="s">
        <v>10</v>
      </c>
      <c r="F3" s="81" t="s">
        <v>11</v>
      </c>
      <c r="G3" s="82"/>
      <c r="H3" s="79" t="s">
        <v>12</v>
      </c>
      <c r="I3" s="77" t="s">
        <v>13</v>
      </c>
      <c r="J3" s="78"/>
      <c r="K3" s="79" t="s">
        <v>14</v>
      </c>
      <c r="L3" s="72"/>
      <c r="M3" s="48" t="s">
        <v>15</v>
      </c>
      <c r="N3" s="48" t="s">
        <v>16</v>
      </c>
      <c r="O3" s="72"/>
      <c r="P3" s="72"/>
      <c r="Q3" s="4" t="s">
        <v>17</v>
      </c>
      <c r="R3" s="4" t="s">
        <v>18</v>
      </c>
      <c r="S3" s="72"/>
      <c r="T3" s="49" t="s">
        <v>19</v>
      </c>
      <c r="U3" s="5" t="s">
        <v>20</v>
      </c>
      <c r="V3" s="4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0" t="s">
        <v>23</v>
      </c>
      <c r="C4" s="50" t="s">
        <v>24</v>
      </c>
      <c r="D4" s="80"/>
      <c r="E4" s="80"/>
      <c r="F4" s="50" t="s">
        <v>25</v>
      </c>
      <c r="G4" s="50" t="s">
        <v>26</v>
      </c>
      <c r="H4" s="80"/>
      <c r="I4" s="50" t="s">
        <v>23</v>
      </c>
      <c r="J4" s="50" t="s">
        <v>24</v>
      </c>
      <c r="K4" s="80"/>
      <c r="L4" s="5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5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55" t="s">
        <v>42</v>
      </c>
      <c r="C5" s="54" t="s">
        <v>122</v>
      </c>
      <c r="D5" s="55" t="s">
        <v>43</v>
      </c>
      <c r="E5" s="55" t="s">
        <v>44</v>
      </c>
      <c r="F5" s="55" t="s">
        <v>45</v>
      </c>
      <c r="G5" s="55" t="s">
        <v>46</v>
      </c>
      <c r="H5" s="55">
        <v>20</v>
      </c>
      <c r="I5" s="55">
        <v>1500</v>
      </c>
      <c r="J5" s="55" t="s">
        <v>100</v>
      </c>
      <c r="K5" s="55">
        <v>1</v>
      </c>
      <c r="L5" s="56">
        <v>33884717.99654258</v>
      </c>
      <c r="M5" s="56"/>
      <c r="N5" s="56"/>
      <c r="O5" s="30">
        <v>33884717.99654258</v>
      </c>
      <c r="P5" s="56">
        <v>0</v>
      </c>
      <c r="Q5" s="56">
        <v>0</v>
      </c>
      <c r="R5" s="56">
        <v>0</v>
      </c>
      <c r="S5" s="56">
        <v>33884717.99654258</v>
      </c>
      <c r="T5" s="30">
        <v>7927597.1299999999</v>
      </c>
      <c r="U5" s="62">
        <f>IFERROR(T5/$S5,"")</f>
        <v>0.23395789012642484</v>
      </c>
      <c r="V5" s="63">
        <v>7927597.1299999999</v>
      </c>
      <c r="W5" s="62">
        <f>IFERROR(V5/$S5,"")</f>
        <v>0.23395789012642484</v>
      </c>
      <c r="X5" s="56">
        <v>7927597.1299999999</v>
      </c>
      <c r="Y5" s="14">
        <f t="shared" ref="Y5:Y36" si="0">IFERROR(X5/$S5,"")</f>
        <v>0.23395789012642484</v>
      </c>
    </row>
    <row r="6" spans="2:25" ht="63.75" x14ac:dyDescent="0.25">
      <c r="B6" s="37" t="s">
        <v>42</v>
      </c>
      <c r="C6" s="60" t="s">
        <v>122</v>
      </c>
      <c r="D6" s="37" t="s">
        <v>47</v>
      </c>
      <c r="E6" s="37" t="s">
        <v>48</v>
      </c>
      <c r="F6" s="37" t="s">
        <v>45</v>
      </c>
      <c r="G6" s="37" t="s">
        <v>49</v>
      </c>
      <c r="H6" s="37">
        <v>20</v>
      </c>
      <c r="I6" s="37">
        <v>1500</v>
      </c>
      <c r="J6" s="37" t="s">
        <v>100</v>
      </c>
      <c r="K6" s="37">
        <v>1</v>
      </c>
      <c r="L6" s="30">
        <v>161741840.00096563</v>
      </c>
      <c r="M6" s="30"/>
      <c r="N6" s="30"/>
      <c r="O6" s="30">
        <v>161741840.00096563</v>
      </c>
      <c r="P6" s="30">
        <v>0</v>
      </c>
      <c r="Q6" s="30">
        <v>0</v>
      </c>
      <c r="R6" s="30">
        <v>0</v>
      </c>
      <c r="S6" s="31">
        <v>161741840.00096563</v>
      </c>
      <c r="T6" s="30">
        <v>34959283.659999996</v>
      </c>
      <c r="U6" s="35">
        <f t="shared" ref="U6:U36" si="1">IFERROR(T6/$S6,"")</f>
        <v>0.21614248768155034</v>
      </c>
      <c r="V6" s="64">
        <v>34959283.659999996</v>
      </c>
      <c r="W6" s="35">
        <f t="shared" ref="W6:W36" si="2">IFERROR(V6/$S6,"")</f>
        <v>0.21614248768155034</v>
      </c>
      <c r="X6" s="30">
        <v>34959283.659999996</v>
      </c>
      <c r="Y6" s="35">
        <f t="shared" si="0"/>
        <v>0.21614248768155034</v>
      </c>
    </row>
    <row r="7" spans="2:25" ht="76.5" x14ac:dyDescent="0.25">
      <c r="B7" s="37" t="s">
        <v>42</v>
      </c>
      <c r="C7" s="60" t="s">
        <v>122</v>
      </c>
      <c r="D7" s="37" t="s">
        <v>50</v>
      </c>
      <c r="E7" s="37" t="s">
        <v>51</v>
      </c>
      <c r="F7" s="37" t="s">
        <v>45</v>
      </c>
      <c r="G7" s="37" t="s">
        <v>52</v>
      </c>
      <c r="H7" s="37">
        <v>20</v>
      </c>
      <c r="I7" s="37">
        <v>1500</v>
      </c>
      <c r="J7" s="37" t="s">
        <v>100</v>
      </c>
      <c r="K7" s="37">
        <v>1</v>
      </c>
      <c r="L7" s="30">
        <v>3969164.998722611</v>
      </c>
      <c r="M7" s="30"/>
      <c r="N7" s="30"/>
      <c r="O7" s="30">
        <v>3969164.998722611</v>
      </c>
      <c r="P7" s="30">
        <v>0</v>
      </c>
      <c r="Q7" s="30">
        <v>0</v>
      </c>
      <c r="R7" s="30">
        <v>0</v>
      </c>
      <c r="S7" s="31">
        <v>3969164.998722611</v>
      </c>
      <c r="T7" s="30">
        <v>877505.56</v>
      </c>
      <c r="U7" s="35">
        <f>IFERROR(T7/$S7,"")</f>
        <v>0.22108064549657322</v>
      </c>
      <c r="V7" s="64">
        <v>877505.56</v>
      </c>
      <c r="W7" s="35">
        <f t="shared" si="2"/>
        <v>0.22108064549657322</v>
      </c>
      <c r="X7" s="64">
        <v>877505.56</v>
      </c>
      <c r="Y7" s="35">
        <f t="shared" si="0"/>
        <v>0.22108064549657322</v>
      </c>
    </row>
    <row r="8" spans="2:25" ht="51" x14ac:dyDescent="0.25">
      <c r="B8" s="37" t="s">
        <v>42</v>
      </c>
      <c r="C8" s="60" t="s">
        <v>122</v>
      </c>
      <c r="D8" s="37" t="s">
        <v>53</v>
      </c>
      <c r="E8" s="37" t="s">
        <v>54</v>
      </c>
      <c r="F8" s="37" t="s">
        <v>55</v>
      </c>
      <c r="G8" s="37" t="s">
        <v>56</v>
      </c>
      <c r="H8" s="37">
        <v>10</v>
      </c>
      <c r="I8" s="37">
        <v>1500</v>
      </c>
      <c r="J8" s="37" t="s">
        <v>100</v>
      </c>
      <c r="K8" s="37">
        <v>3</v>
      </c>
      <c r="L8" s="30">
        <v>125090000</v>
      </c>
      <c r="M8" s="30"/>
      <c r="N8" s="30"/>
      <c r="O8" s="30">
        <v>125090000</v>
      </c>
      <c r="P8" s="30">
        <v>0</v>
      </c>
      <c r="Q8" s="30">
        <v>0</v>
      </c>
      <c r="R8" s="30">
        <v>0</v>
      </c>
      <c r="S8" s="31">
        <v>125090000</v>
      </c>
      <c r="T8" s="30">
        <v>0</v>
      </c>
      <c r="U8" s="35">
        <f t="shared" si="1"/>
        <v>0</v>
      </c>
      <c r="V8" s="30">
        <v>0</v>
      </c>
      <c r="W8" s="35">
        <f t="shared" si="2"/>
        <v>0</v>
      </c>
      <c r="X8" s="30">
        <v>0</v>
      </c>
      <c r="Y8" s="35">
        <f t="shared" si="0"/>
        <v>0</v>
      </c>
    </row>
    <row r="9" spans="2:25" ht="51" x14ac:dyDescent="0.25">
      <c r="B9" s="33" t="s">
        <v>42</v>
      </c>
      <c r="C9" s="61" t="s">
        <v>122</v>
      </c>
      <c r="D9" s="33" t="s">
        <v>53</v>
      </c>
      <c r="E9" s="33" t="s">
        <v>54</v>
      </c>
      <c r="F9" s="33" t="s">
        <v>55</v>
      </c>
      <c r="G9" s="33" t="s">
        <v>56</v>
      </c>
      <c r="H9" s="33">
        <v>10</v>
      </c>
      <c r="I9" s="33" t="s">
        <v>101</v>
      </c>
      <c r="J9" s="33" t="s">
        <v>102</v>
      </c>
      <c r="K9" s="33">
        <v>3</v>
      </c>
      <c r="L9" s="34">
        <v>180000000</v>
      </c>
      <c r="M9" s="34">
        <v>0</v>
      </c>
      <c r="N9" s="34">
        <v>5000000</v>
      </c>
      <c r="O9" s="30">
        <v>175000000</v>
      </c>
      <c r="P9" s="34">
        <v>0</v>
      </c>
      <c r="Q9" s="34">
        <v>0</v>
      </c>
      <c r="R9" s="34">
        <v>0</v>
      </c>
      <c r="S9" s="31">
        <v>175000000</v>
      </c>
      <c r="T9" s="34">
        <v>0</v>
      </c>
      <c r="U9" s="65">
        <f t="shared" si="1"/>
        <v>0</v>
      </c>
      <c r="V9" s="34">
        <v>0</v>
      </c>
      <c r="W9" s="65">
        <f t="shared" si="2"/>
        <v>0</v>
      </c>
      <c r="X9" s="34">
        <v>0</v>
      </c>
      <c r="Y9" s="65">
        <f t="shared" si="0"/>
        <v>0</v>
      </c>
    </row>
    <row r="10" spans="2:25" ht="51" x14ac:dyDescent="0.25">
      <c r="B10" s="33" t="s">
        <v>42</v>
      </c>
      <c r="C10" s="61" t="s">
        <v>122</v>
      </c>
      <c r="D10" s="33" t="s">
        <v>53</v>
      </c>
      <c r="E10" s="33" t="s">
        <v>54</v>
      </c>
      <c r="F10" s="33" t="s">
        <v>55</v>
      </c>
      <c r="G10" s="33" t="s">
        <v>56</v>
      </c>
      <c r="H10" s="33" t="s">
        <v>121</v>
      </c>
      <c r="I10" s="33" t="s">
        <v>123</v>
      </c>
      <c r="J10" s="33" t="s">
        <v>124</v>
      </c>
      <c r="K10" s="33" t="s">
        <v>125</v>
      </c>
      <c r="L10" s="34">
        <v>0</v>
      </c>
      <c r="M10" s="34">
        <v>5000000</v>
      </c>
      <c r="N10" s="34">
        <v>0</v>
      </c>
      <c r="O10" s="30">
        <v>5000000</v>
      </c>
      <c r="P10" s="34">
        <v>0</v>
      </c>
      <c r="Q10" s="34">
        <v>0</v>
      </c>
      <c r="R10" s="34">
        <v>0</v>
      </c>
      <c r="S10" s="31">
        <v>5000000</v>
      </c>
      <c r="T10" s="34">
        <v>0</v>
      </c>
      <c r="U10" s="65">
        <f t="shared" si="1"/>
        <v>0</v>
      </c>
      <c r="V10" s="34">
        <v>0</v>
      </c>
      <c r="W10" s="65">
        <f t="shared" si="2"/>
        <v>0</v>
      </c>
      <c r="X10" s="34">
        <v>0</v>
      </c>
      <c r="Y10" s="65">
        <f t="shared" si="0"/>
        <v>0</v>
      </c>
    </row>
    <row r="11" spans="2:25" ht="38.25" x14ac:dyDescent="0.25">
      <c r="B11" s="33" t="s">
        <v>42</v>
      </c>
      <c r="C11" s="61" t="s">
        <v>122</v>
      </c>
      <c r="D11" s="33" t="s">
        <v>60</v>
      </c>
      <c r="E11" s="33" t="s">
        <v>61</v>
      </c>
      <c r="F11" s="33" t="s">
        <v>58</v>
      </c>
      <c r="G11" s="33" t="s">
        <v>62</v>
      </c>
      <c r="H11" s="33">
        <v>10</v>
      </c>
      <c r="I11" s="33">
        <v>1500</v>
      </c>
      <c r="J11" s="33" t="s">
        <v>100</v>
      </c>
      <c r="K11" s="33">
        <v>1</v>
      </c>
      <c r="L11" s="34">
        <v>985696277.00412798</v>
      </c>
      <c r="M11" s="34"/>
      <c r="N11" s="34"/>
      <c r="O11" s="30">
        <v>985696277.00412798</v>
      </c>
      <c r="P11" s="34"/>
      <c r="Q11" s="34">
        <v>0</v>
      </c>
      <c r="R11" s="34">
        <v>0</v>
      </c>
      <c r="S11" s="31">
        <v>985696277.00412798</v>
      </c>
      <c r="T11" s="34">
        <v>210219156.80000001</v>
      </c>
      <c r="U11" s="65">
        <f t="shared" si="1"/>
        <v>0.21326970762122463</v>
      </c>
      <c r="V11" s="34">
        <v>209815524.31</v>
      </c>
      <c r="W11" s="65">
        <f t="shared" si="2"/>
        <v>0.21286021790373599</v>
      </c>
      <c r="X11" s="34">
        <v>209815524.31</v>
      </c>
      <c r="Y11" s="65">
        <f t="shared" si="0"/>
        <v>0.21286021790373599</v>
      </c>
    </row>
    <row r="12" spans="2:25" ht="51" x14ac:dyDescent="0.25">
      <c r="B12" s="37" t="s">
        <v>42</v>
      </c>
      <c r="C12" s="60" t="s">
        <v>122</v>
      </c>
      <c r="D12" s="37" t="s">
        <v>50</v>
      </c>
      <c r="E12" s="37" t="s">
        <v>57</v>
      </c>
      <c r="F12" s="37" t="s">
        <v>58</v>
      </c>
      <c r="G12" s="37" t="s">
        <v>59</v>
      </c>
      <c r="H12" s="37">
        <v>20</v>
      </c>
      <c r="I12" s="37">
        <v>1500</v>
      </c>
      <c r="J12" s="37" t="s">
        <v>100</v>
      </c>
      <c r="K12" s="37">
        <v>3</v>
      </c>
      <c r="L12" s="30">
        <v>45844517</v>
      </c>
      <c r="M12" s="30"/>
      <c r="N12" s="30"/>
      <c r="O12" s="30">
        <v>45844517</v>
      </c>
      <c r="P12" s="30">
        <v>0</v>
      </c>
      <c r="Q12" s="30">
        <v>0</v>
      </c>
      <c r="R12" s="30">
        <v>0</v>
      </c>
      <c r="S12" s="31">
        <v>45844517</v>
      </c>
      <c r="T12" s="30">
        <v>11094468.76</v>
      </c>
      <c r="U12" s="35">
        <f t="shared" si="1"/>
        <v>0.2420020863127427</v>
      </c>
      <c r="V12" s="30">
        <v>11094468.76</v>
      </c>
      <c r="W12" s="35">
        <f t="shared" si="2"/>
        <v>0.2420020863127427</v>
      </c>
      <c r="X12" s="30">
        <v>11094468.76</v>
      </c>
      <c r="Y12" s="35">
        <f t="shared" si="0"/>
        <v>0.2420020863127427</v>
      </c>
    </row>
    <row r="13" spans="2:25" ht="38.25" x14ac:dyDescent="0.25">
      <c r="B13" s="37" t="s">
        <v>42</v>
      </c>
      <c r="C13" s="60" t="s">
        <v>122</v>
      </c>
      <c r="D13" s="37" t="s">
        <v>60</v>
      </c>
      <c r="E13" s="37" t="s">
        <v>61</v>
      </c>
      <c r="F13" s="37" t="s">
        <v>58</v>
      </c>
      <c r="G13" s="37" t="s">
        <v>62</v>
      </c>
      <c r="H13" s="37">
        <v>10</v>
      </c>
      <c r="I13" s="37">
        <v>1500</v>
      </c>
      <c r="J13" s="37" t="s">
        <v>100</v>
      </c>
      <c r="K13" s="37">
        <v>3</v>
      </c>
      <c r="L13" s="30">
        <v>158578483</v>
      </c>
      <c r="M13" s="30"/>
      <c r="N13" s="30"/>
      <c r="O13" s="30">
        <v>158578483</v>
      </c>
      <c r="P13" s="30">
        <v>0</v>
      </c>
      <c r="Q13" s="30">
        <v>0</v>
      </c>
      <c r="R13" s="30">
        <v>-116128.81</v>
      </c>
      <c r="S13" s="31">
        <v>158462354.19</v>
      </c>
      <c r="T13" s="30">
        <v>52774316.539999999</v>
      </c>
      <c r="U13" s="35">
        <f t="shared" si="1"/>
        <v>0.3330400889836736</v>
      </c>
      <c r="V13" s="30">
        <v>34988568</v>
      </c>
      <c r="W13" s="35">
        <f t="shared" si="2"/>
        <v>0.22080050608138704</v>
      </c>
      <c r="X13" s="30">
        <v>34988568</v>
      </c>
      <c r="Y13" s="35">
        <f t="shared" si="0"/>
        <v>0.22080050608138704</v>
      </c>
    </row>
    <row r="14" spans="2:25" ht="38.25" x14ac:dyDescent="0.25">
      <c r="B14" s="37" t="s">
        <v>42</v>
      </c>
      <c r="C14" s="60" t="s">
        <v>122</v>
      </c>
      <c r="D14" s="37" t="s">
        <v>60</v>
      </c>
      <c r="E14" s="37" t="s">
        <v>61</v>
      </c>
      <c r="F14" s="37" t="s">
        <v>58</v>
      </c>
      <c r="G14" s="37" t="s">
        <v>62</v>
      </c>
      <c r="H14" s="37">
        <v>10</v>
      </c>
      <c r="I14" s="37">
        <v>1500</v>
      </c>
      <c r="J14" s="37" t="s">
        <v>100</v>
      </c>
      <c r="K14" s="37">
        <v>4</v>
      </c>
      <c r="L14" s="30">
        <v>3376000</v>
      </c>
      <c r="M14" s="30"/>
      <c r="N14" s="30"/>
      <c r="O14" s="30">
        <v>3376000</v>
      </c>
      <c r="P14" s="30">
        <v>0</v>
      </c>
      <c r="Q14" s="30">
        <v>0</v>
      </c>
      <c r="R14" s="30">
        <v>0</v>
      </c>
      <c r="S14" s="31">
        <v>3376000</v>
      </c>
      <c r="T14" s="30">
        <v>1566160</v>
      </c>
      <c r="U14" s="35">
        <f t="shared" si="1"/>
        <v>0.46390995260663509</v>
      </c>
      <c r="V14" s="30">
        <v>0</v>
      </c>
      <c r="W14" s="35">
        <f t="shared" si="2"/>
        <v>0</v>
      </c>
      <c r="X14" s="30">
        <v>0</v>
      </c>
      <c r="Y14" s="35">
        <f t="shared" si="0"/>
        <v>0</v>
      </c>
    </row>
    <row r="15" spans="2:25" ht="51" x14ac:dyDescent="0.25">
      <c r="B15" s="37" t="s">
        <v>42</v>
      </c>
      <c r="C15" s="60" t="s">
        <v>122</v>
      </c>
      <c r="D15" s="37" t="s">
        <v>63</v>
      </c>
      <c r="E15" s="37" t="s">
        <v>64</v>
      </c>
      <c r="F15" s="37" t="s">
        <v>58</v>
      </c>
      <c r="G15" s="37" t="s">
        <v>65</v>
      </c>
      <c r="H15" s="37">
        <v>10</v>
      </c>
      <c r="I15" s="37">
        <v>1500</v>
      </c>
      <c r="J15" s="37" t="s">
        <v>100</v>
      </c>
      <c r="K15" s="37">
        <v>3</v>
      </c>
      <c r="L15" s="30">
        <v>1000000</v>
      </c>
      <c r="M15" s="30"/>
      <c r="N15" s="30"/>
      <c r="O15" s="30">
        <v>1000000</v>
      </c>
      <c r="P15" s="30">
        <v>0</v>
      </c>
      <c r="Q15" s="30">
        <v>0</v>
      </c>
      <c r="R15" s="30">
        <v>0</v>
      </c>
      <c r="S15" s="31">
        <v>1000000</v>
      </c>
      <c r="T15" s="30">
        <v>206009.95</v>
      </c>
      <c r="U15" s="35">
        <f t="shared" si="1"/>
        <v>0.20600995000000002</v>
      </c>
      <c r="V15" s="30">
        <v>0</v>
      </c>
      <c r="W15" s="35">
        <f t="shared" si="2"/>
        <v>0</v>
      </c>
      <c r="X15" s="30">
        <v>0</v>
      </c>
      <c r="Y15" s="35">
        <f t="shared" si="0"/>
        <v>0</v>
      </c>
    </row>
    <row r="16" spans="2:25" ht="38.25" x14ac:dyDescent="0.25">
      <c r="B16" s="37" t="s">
        <v>66</v>
      </c>
      <c r="C16" s="60" t="s">
        <v>126</v>
      </c>
      <c r="D16" s="37" t="s">
        <v>60</v>
      </c>
      <c r="E16" s="37" t="s">
        <v>67</v>
      </c>
      <c r="F16" s="37" t="s">
        <v>58</v>
      </c>
      <c r="G16" s="37" t="s">
        <v>68</v>
      </c>
      <c r="H16" s="37">
        <v>10</v>
      </c>
      <c r="I16" s="37">
        <v>1500</v>
      </c>
      <c r="J16" s="37" t="s">
        <v>100</v>
      </c>
      <c r="K16" s="37">
        <v>3</v>
      </c>
      <c r="L16" s="30">
        <v>29055000</v>
      </c>
      <c r="M16" s="30"/>
      <c r="N16" s="30"/>
      <c r="O16" s="30">
        <v>29055000</v>
      </c>
      <c r="P16" s="30">
        <v>0</v>
      </c>
      <c r="Q16" s="30">
        <v>0</v>
      </c>
      <c r="R16" s="30">
        <v>0</v>
      </c>
      <c r="S16" s="31">
        <v>29055000</v>
      </c>
      <c r="T16" s="30">
        <v>13735482.119999999</v>
      </c>
      <c r="U16" s="35">
        <f t="shared" si="1"/>
        <v>0.47274073722250903</v>
      </c>
      <c r="V16" s="30">
        <v>4287428.8899999997</v>
      </c>
      <c r="W16" s="35">
        <f t="shared" si="2"/>
        <v>0.14756251557391153</v>
      </c>
      <c r="X16" s="30">
        <v>4287428.8899999997</v>
      </c>
      <c r="Y16" s="35">
        <f t="shared" si="0"/>
        <v>0.14756251557391153</v>
      </c>
    </row>
    <row r="17" spans="2:25" ht="63.75" x14ac:dyDescent="0.25">
      <c r="B17" s="37" t="s">
        <v>69</v>
      </c>
      <c r="C17" s="60" t="s">
        <v>116</v>
      </c>
      <c r="D17" s="37" t="s">
        <v>60</v>
      </c>
      <c r="E17" s="37" t="s">
        <v>70</v>
      </c>
      <c r="F17" s="37" t="s">
        <v>58</v>
      </c>
      <c r="G17" s="37" t="s">
        <v>71</v>
      </c>
      <c r="H17" s="37">
        <v>10</v>
      </c>
      <c r="I17" s="37" t="s">
        <v>105</v>
      </c>
      <c r="J17" s="37" t="s">
        <v>106</v>
      </c>
      <c r="K17" s="37">
        <v>3</v>
      </c>
      <c r="L17" s="30">
        <v>18521054</v>
      </c>
      <c r="M17" s="30"/>
      <c r="N17" s="30"/>
      <c r="O17" s="30">
        <v>18521054</v>
      </c>
      <c r="P17" s="30">
        <v>0</v>
      </c>
      <c r="Q17" s="30">
        <v>0</v>
      </c>
      <c r="R17" s="30">
        <v>0</v>
      </c>
      <c r="S17" s="31">
        <v>18521054</v>
      </c>
      <c r="T17" s="30">
        <v>10291770.359999999</v>
      </c>
      <c r="U17" s="35">
        <f t="shared" si="1"/>
        <v>0.55567951802311033</v>
      </c>
      <c r="V17" s="30">
        <v>3203466.28</v>
      </c>
      <c r="W17" s="35">
        <f t="shared" si="2"/>
        <v>0.17296349764975577</v>
      </c>
      <c r="X17" s="30">
        <v>3195730.15</v>
      </c>
      <c r="Y17" s="35">
        <f t="shared" si="0"/>
        <v>0.17254580381872436</v>
      </c>
    </row>
    <row r="18" spans="2:25" ht="63.75" x14ac:dyDescent="0.25">
      <c r="B18" s="37" t="s">
        <v>69</v>
      </c>
      <c r="C18" s="60" t="s">
        <v>116</v>
      </c>
      <c r="D18" s="37" t="s">
        <v>60</v>
      </c>
      <c r="E18" s="37" t="s">
        <v>70</v>
      </c>
      <c r="F18" s="37" t="s">
        <v>58</v>
      </c>
      <c r="G18" s="37" t="s">
        <v>71</v>
      </c>
      <c r="H18" s="37">
        <v>10</v>
      </c>
      <c r="I18" s="37" t="s">
        <v>105</v>
      </c>
      <c r="J18" s="37" t="s">
        <v>106</v>
      </c>
      <c r="K18" s="37">
        <v>4</v>
      </c>
      <c r="L18" s="30">
        <v>900000</v>
      </c>
      <c r="M18" s="30">
        <v>359000</v>
      </c>
      <c r="N18" s="30">
        <v>482648</v>
      </c>
      <c r="O18" s="30">
        <v>776352</v>
      </c>
      <c r="P18" s="30">
        <v>0</v>
      </c>
      <c r="Q18" s="30">
        <v>0</v>
      </c>
      <c r="R18" s="30">
        <v>0</v>
      </c>
      <c r="S18" s="31">
        <v>776352</v>
      </c>
      <c r="T18" s="30">
        <v>0</v>
      </c>
      <c r="U18" s="35">
        <f t="shared" si="1"/>
        <v>0</v>
      </c>
      <c r="V18" s="30">
        <v>0</v>
      </c>
      <c r="W18" s="35">
        <f t="shared" si="2"/>
        <v>0</v>
      </c>
      <c r="X18" s="30">
        <v>0</v>
      </c>
      <c r="Y18" s="35">
        <f t="shared" si="0"/>
        <v>0</v>
      </c>
    </row>
    <row r="19" spans="2:25" ht="63.75" x14ac:dyDescent="0.25">
      <c r="B19" s="37" t="s">
        <v>69</v>
      </c>
      <c r="C19" s="60" t="s">
        <v>116</v>
      </c>
      <c r="D19" s="37" t="s">
        <v>60</v>
      </c>
      <c r="E19" s="37" t="s">
        <v>72</v>
      </c>
      <c r="F19" s="37" t="s">
        <v>58</v>
      </c>
      <c r="G19" s="37" t="s">
        <v>107</v>
      </c>
      <c r="H19" s="37">
        <v>10</v>
      </c>
      <c r="I19" s="37" t="s">
        <v>105</v>
      </c>
      <c r="J19" s="37" t="s">
        <v>106</v>
      </c>
      <c r="K19" s="37">
        <v>4</v>
      </c>
      <c r="L19" s="30">
        <v>450000</v>
      </c>
      <c r="M19" s="30"/>
      <c r="N19" s="30"/>
      <c r="O19" s="30">
        <v>450000</v>
      </c>
      <c r="P19" s="30">
        <v>0</v>
      </c>
      <c r="Q19" s="30">
        <v>0</v>
      </c>
      <c r="R19" s="30">
        <v>0</v>
      </c>
      <c r="S19" s="31">
        <v>450000</v>
      </c>
      <c r="T19" s="30">
        <v>0</v>
      </c>
      <c r="U19" s="35">
        <f t="shared" si="1"/>
        <v>0</v>
      </c>
      <c r="V19" s="30">
        <v>0</v>
      </c>
      <c r="W19" s="35">
        <f t="shared" si="2"/>
        <v>0</v>
      </c>
      <c r="X19" s="30">
        <v>0</v>
      </c>
      <c r="Y19" s="35">
        <f t="shared" si="0"/>
        <v>0</v>
      </c>
    </row>
    <row r="20" spans="2:25" ht="63.75" x14ac:dyDescent="0.25">
      <c r="B20" s="37" t="s">
        <v>69</v>
      </c>
      <c r="C20" s="60" t="s">
        <v>116</v>
      </c>
      <c r="D20" s="37" t="s">
        <v>60</v>
      </c>
      <c r="E20" s="37" t="s">
        <v>73</v>
      </c>
      <c r="F20" s="37" t="s">
        <v>58</v>
      </c>
      <c r="G20" s="37" t="s">
        <v>74</v>
      </c>
      <c r="H20" s="37">
        <v>10</v>
      </c>
      <c r="I20" s="37" t="s">
        <v>105</v>
      </c>
      <c r="J20" s="37" t="s">
        <v>106</v>
      </c>
      <c r="K20" s="37">
        <v>4</v>
      </c>
      <c r="L20" s="30">
        <v>200000</v>
      </c>
      <c r="M20" s="30"/>
      <c r="N20" s="30"/>
      <c r="O20" s="30">
        <v>200000</v>
      </c>
      <c r="P20" s="30">
        <v>0</v>
      </c>
      <c r="Q20" s="30">
        <v>0</v>
      </c>
      <c r="R20" s="30">
        <v>0</v>
      </c>
      <c r="S20" s="31">
        <v>200000</v>
      </c>
      <c r="T20" s="30">
        <v>0</v>
      </c>
      <c r="U20" s="35">
        <f t="shared" si="1"/>
        <v>0</v>
      </c>
      <c r="V20" s="30">
        <v>0</v>
      </c>
      <c r="W20" s="35">
        <f t="shared" si="2"/>
        <v>0</v>
      </c>
      <c r="X20" s="30">
        <v>0</v>
      </c>
      <c r="Y20" s="35">
        <f t="shared" si="0"/>
        <v>0</v>
      </c>
    </row>
    <row r="21" spans="2:25" ht="63.75" x14ac:dyDescent="0.25">
      <c r="B21" s="37" t="s">
        <v>69</v>
      </c>
      <c r="C21" s="60" t="s">
        <v>116</v>
      </c>
      <c r="D21" s="37" t="s">
        <v>60</v>
      </c>
      <c r="E21" s="37" t="s">
        <v>108</v>
      </c>
      <c r="F21" s="37" t="s">
        <v>58</v>
      </c>
      <c r="G21" s="37" t="s">
        <v>109</v>
      </c>
      <c r="H21" s="37">
        <v>10</v>
      </c>
      <c r="I21" s="37" t="s">
        <v>105</v>
      </c>
      <c r="J21" s="37" t="s">
        <v>106</v>
      </c>
      <c r="K21" s="37">
        <v>4</v>
      </c>
      <c r="L21" s="30">
        <v>3500000</v>
      </c>
      <c r="M21" s="30"/>
      <c r="N21" s="30"/>
      <c r="O21" s="30">
        <v>3500000</v>
      </c>
      <c r="P21" s="30">
        <v>0</v>
      </c>
      <c r="Q21" s="30">
        <v>0</v>
      </c>
      <c r="R21" s="30">
        <v>0</v>
      </c>
      <c r="S21" s="31">
        <v>3500000</v>
      </c>
      <c r="T21" s="30">
        <v>0</v>
      </c>
      <c r="U21" s="35">
        <f t="shared" si="1"/>
        <v>0</v>
      </c>
      <c r="V21" s="30">
        <v>0</v>
      </c>
      <c r="W21" s="35">
        <f t="shared" si="2"/>
        <v>0</v>
      </c>
      <c r="X21" s="30">
        <v>0</v>
      </c>
      <c r="Y21" s="35">
        <f t="shared" si="0"/>
        <v>0</v>
      </c>
    </row>
    <row r="22" spans="2:25" ht="63.75" x14ac:dyDescent="0.25">
      <c r="B22" s="33" t="s">
        <v>69</v>
      </c>
      <c r="C22" s="60" t="s">
        <v>116</v>
      </c>
      <c r="D22" s="33" t="s">
        <v>60</v>
      </c>
      <c r="E22" s="33" t="s">
        <v>97</v>
      </c>
      <c r="F22" s="33" t="s">
        <v>58</v>
      </c>
      <c r="G22" s="33" t="s">
        <v>98</v>
      </c>
      <c r="H22" s="33">
        <v>10</v>
      </c>
      <c r="I22" s="33" t="s">
        <v>105</v>
      </c>
      <c r="J22" s="33" t="s">
        <v>106</v>
      </c>
      <c r="K22" s="33">
        <v>4</v>
      </c>
      <c r="L22" s="34">
        <v>1000000</v>
      </c>
      <c r="M22" s="34"/>
      <c r="N22" s="34"/>
      <c r="O22" s="30">
        <v>1000000</v>
      </c>
      <c r="P22" s="34">
        <v>0</v>
      </c>
      <c r="Q22" s="34">
        <v>0</v>
      </c>
      <c r="R22" s="34">
        <v>0</v>
      </c>
      <c r="S22" s="31">
        <v>1000000</v>
      </c>
      <c r="T22" s="30">
        <v>0</v>
      </c>
      <c r="U22" s="35">
        <f t="shared" si="1"/>
        <v>0</v>
      </c>
      <c r="V22" s="30">
        <v>0</v>
      </c>
      <c r="W22" s="35">
        <f t="shared" si="2"/>
        <v>0</v>
      </c>
      <c r="X22" s="30">
        <v>0</v>
      </c>
      <c r="Y22" s="35">
        <f t="shared" si="0"/>
        <v>0</v>
      </c>
    </row>
    <row r="23" spans="2:25" ht="63.75" x14ac:dyDescent="0.25">
      <c r="B23" s="33" t="s">
        <v>69</v>
      </c>
      <c r="C23" s="60" t="s">
        <v>116</v>
      </c>
      <c r="D23" s="33" t="s">
        <v>60</v>
      </c>
      <c r="E23" s="33" t="s">
        <v>110</v>
      </c>
      <c r="F23" s="33" t="s">
        <v>58</v>
      </c>
      <c r="G23" s="33" t="s">
        <v>111</v>
      </c>
      <c r="H23" s="33">
        <v>10</v>
      </c>
      <c r="I23" s="33" t="s">
        <v>105</v>
      </c>
      <c r="J23" s="33" t="s">
        <v>106</v>
      </c>
      <c r="K23" s="33">
        <v>4</v>
      </c>
      <c r="L23" s="34">
        <v>1500000</v>
      </c>
      <c r="M23" s="34"/>
      <c r="N23" s="34"/>
      <c r="O23" s="30">
        <v>1500000</v>
      </c>
      <c r="P23" s="34">
        <v>0</v>
      </c>
      <c r="Q23" s="34">
        <v>0</v>
      </c>
      <c r="R23" s="34">
        <v>0</v>
      </c>
      <c r="S23" s="31">
        <v>1500000</v>
      </c>
      <c r="T23" s="30">
        <v>0</v>
      </c>
      <c r="U23" s="35">
        <f t="shared" si="1"/>
        <v>0</v>
      </c>
      <c r="V23" s="30">
        <v>0</v>
      </c>
      <c r="W23" s="35">
        <f t="shared" si="2"/>
        <v>0</v>
      </c>
      <c r="X23" s="30">
        <v>0</v>
      </c>
      <c r="Y23" s="35">
        <f t="shared" si="0"/>
        <v>0</v>
      </c>
    </row>
    <row r="24" spans="2:25" ht="63.75" x14ac:dyDescent="0.25">
      <c r="B24" s="33" t="s">
        <v>69</v>
      </c>
      <c r="C24" s="60" t="s">
        <v>116</v>
      </c>
      <c r="D24" s="33" t="s">
        <v>60</v>
      </c>
      <c r="E24" s="33" t="s">
        <v>95</v>
      </c>
      <c r="F24" s="33" t="s">
        <v>58</v>
      </c>
      <c r="G24" s="33" t="s">
        <v>94</v>
      </c>
      <c r="H24" s="33">
        <v>10</v>
      </c>
      <c r="I24" s="33" t="s">
        <v>105</v>
      </c>
      <c r="J24" s="33" t="s">
        <v>106</v>
      </c>
      <c r="K24" s="33">
        <v>4</v>
      </c>
      <c r="L24" s="34">
        <v>4269525</v>
      </c>
      <c r="M24" s="34"/>
      <c r="N24" s="34"/>
      <c r="O24" s="30">
        <v>4269525</v>
      </c>
      <c r="P24" s="30">
        <v>0</v>
      </c>
      <c r="Q24" s="30">
        <v>0</v>
      </c>
      <c r="R24" s="30">
        <v>0</v>
      </c>
      <c r="S24" s="31">
        <v>4269525</v>
      </c>
      <c r="T24" s="30">
        <v>0</v>
      </c>
      <c r="U24" s="35">
        <f t="shared" si="1"/>
        <v>0</v>
      </c>
      <c r="V24" s="30">
        <v>0</v>
      </c>
      <c r="W24" s="35">
        <f t="shared" si="2"/>
        <v>0</v>
      </c>
      <c r="X24" s="30">
        <v>0</v>
      </c>
      <c r="Y24" s="65">
        <f t="shared" si="0"/>
        <v>0</v>
      </c>
    </row>
    <row r="25" spans="2:25" ht="63.75" x14ac:dyDescent="0.25">
      <c r="B25" s="33" t="s">
        <v>69</v>
      </c>
      <c r="C25" s="60" t="s">
        <v>116</v>
      </c>
      <c r="D25" s="33" t="s">
        <v>60</v>
      </c>
      <c r="E25" s="33" t="s">
        <v>75</v>
      </c>
      <c r="F25" s="33" t="s">
        <v>58</v>
      </c>
      <c r="G25" s="33" t="s">
        <v>76</v>
      </c>
      <c r="H25" s="33">
        <v>10</v>
      </c>
      <c r="I25" s="33" t="s">
        <v>105</v>
      </c>
      <c r="J25" s="33" t="s">
        <v>106</v>
      </c>
      <c r="K25" s="33">
        <v>4</v>
      </c>
      <c r="L25" s="34">
        <v>1536000</v>
      </c>
      <c r="M25" s="34"/>
      <c r="N25" s="34"/>
      <c r="O25" s="30">
        <v>1536000</v>
      </c>
      <c r="P25" s="34">
        <v>0</v>
      </c>
      <c r="Q25" s="34">
        <v>0</v>
      </c>
      <c r="R25" s="34">
        <v>0</v>
      </c>
      <c r="S25" s="31">
        <v>1536000</v>
      </c>
      <c r="T25" s="30">
        <v>0</v>
      </c>
      <c r="U25" s="35">
        <f t="shared" si="1"/>
        <v>0</v>
      </c>
      <c r="V25" s="30">
        <v>0</v>
      </c>
      <c r="W25" s="35">
        <f t="shared" si="2"/>
        <v>0</v>
      </c>
      <c r="X25" s="30">
        <v>0</v>
      </c>
      <c r="Y25" s="35">
        <f t="shared" si="0"/>
        <v>0</v>
      </c>
    </row>
    <row r="26" spans="2:25" ht="63.75" x14ac:dyDescent="0.25">
      <c r="B26" s="33" t="s">
        <v>69</v>
      </c>
      <c r="C26" s="60" t="s">
        <v>116</v>
      </c>
      <c r="D26" s="33" t="s">
        <v>60</v>
      </c>
      <c r="E26" s="33" t="s">
        <v>77</v>
      </c>
      <c r="F26" s="33" t="s">
        <v>58</v>
      </c>
      <c r="G26" s="33" t="s">
        <v>78</v>
      </c>
      <c r="H26" s="33">
        <v>10</v>
      </c>
      <c r="I26" s="33" t="s">
        <v>105</v>
      </c>
      <c r="J26" s="33" t="s">
        <v>106</v>
      </c>
      <c r="K26" s="33">
        <v>4</v>
      </c>
      <c r="L26" s="34">
        <v>45000</v>
      </c>
      <c r="M26" s="34"/>
      <c r="N26" s="34"/>
      <c r="O26" s="30">
        <v>45000</v>
      </c>
      <c r="P26" s="34">
        <v>0</v>
      </c>
      <c r="Q26" s="34">
        <v>0</v>
      </c>
      <c r="R26" s="34">
        <v>0</v>
      </c>
      <c r="S26" s="31">
        <v>45000</v>
      </c>
      <c r="T26" s="30">
        <v>0</v>
      </c>
      <c r="U26" s="35">
        <f t="shared" si="1"/>
        <v>0</v>
      </c>
      <c r="V26" s="30">
        <v>0</v>
      </c>
      <c r="W26" s="35">
        <f t="shared" si="2"/>
        <v>0</v>
      </c>
      <c r="X26" s="30">
        <v>0</v>
      </c>
      <c r="Y26" s="35">
        <f t="shared" si="0"/>
        <v>0</v>
      </c>
    </row>
    <row r="27" spans="2:25" ht="63.75" x14ac:dyDescent="0.25">
      <c r="B27" s="33" t="s">
        <v>69</v>
      </c>
      <c r="C27" s="60" t="s">
        <v>116</v>
      </c>
      <c r="D27" s="33" t="s">
        <v>60</v>
      </c>
      <c r="E27" s="33" t="s">
        <v>117</v>
      </c>
      <c r="F27" s="33" t="s">
        <v>58</v>
      </c>
      <c r="G27" s="33" t="s">
        <v>118</v>
      </c>
      <c r="H27" s="33">
        <v>10</v>
      </c>
      <c r="I27" s="33" t="s">
        <v>105</v>
      </c>
      <c r="J27" s="33" t="s">
        <v>106</v>
      </c>
      <c r="K27" s="33">
        <v>4</v>
      </c>
      <c r="L27" s="34">
        <v>0</v>
      </c>
      <c r="M27" s="34">
        <v>105892</v>
      </c>
      <c r="N27" s="34"/>
      <c r="O27" s="30">
        <v>105892</v>
      </c>
      <c r="P27" s="34">
        <v>0</v>
      </c>
      <c r="Q27" s="34">
        <v>0</v>
      </c>
      <c r="R27" s="34">
        <v>0</v>
      </c>
      <c r="S27" s="31">
        <v>105892</v>
      </c>
      <c r="T27" s="30">
        <v>0</v>
      </c>
      <c r="U27" s="35">
        <f t="shared" si="1"/>
        <v>0</v>
      </c>
      <c r="V27" s="30">
        <v>0</v>
      </c>
      <c r="W27" s="35">
        <f t="shared" si="2"/>
        <v>0</v>
      </c>
      <c r="X27" s="30">
        <v>0</v>
      </c>
      <c r="Y27" s="35">
        <f t="shared" si="0"/>
        <v>0</v>
      </c>
    </row>
    <row r="28" spans="2:25" ht="63.75" x14ac:dyDescent="0.25">
      <c r="B28" s="33" t="s">
        <v>69</v>
      </c>
      <c r="C28" s="60" t="s">
        <v>116</v>
      </c>
      <c r="D28" s="33" t="s">
        <v>60</v>
      </c>
      <c r="E28" s="33" t="s">
        <v>119</v>
      </c>
      <c r="F28" s="33" t="s">
        <v>58</v>
      </c>
      <c r="G28" s="33" t="s">
        <v>120</v>
      </c>
      <c r="H28" s="33" t="s">
        <v>121</v>
      </c>
      <c r="I28" s="33" t="s">
        <v>105</v>
      </c>
      <c r="J28" s="33" t="s">
        <v>106</v>
      </c>
      <c r="K28" s="33" t="s">
        <v>96</v>
      </c>
      <c r="L28" s="34">
        <v>0</v>
      </c>
      <c r="M28" s="34">
        <v>17756</v>
      </c>
      <c r="N28" s="34"/>
      <c r="O28" s="30">
        <v>17756</v>
      </c>
      <c r="P28" s="34">
        <v>0</v>
      </c>
      <c r="Q28" s="34">
        <v>0</v>
      </c>
      <c r="R28" s="34">
        <v>0</v>
      </c>
      <c r="S28" s="31">
        <v>17756</v>
      </c>
      <c r="T28" s="30">
        <v>17755.97</v>
      </c>
      <c r="U28" s="67">
        <f t="shared" si="1"/>
        <v>0.9999983104302772</v>
      </c>
      <c r="V28" s="30">
        <v>4460.6400000000003</v>
      </c>
      <c r="W28" s="35">
        <f t="shared" si="2"/>
        <v>0.2512187429601262</v>
      </c>
      <c r="X28" s="30">
        <v>4460.6400000000003</v>
      </c>
      <c r="Y28" s="35">
        <f t="shared" si="0"/>
        <v>0.2512187429601262</v>
      </c>
    </row>
    <row r="29" spans="2:25" ht="38.25" x14ac:dyDescent="0.25">
      <c r="B29" s="33" t="s">
        <v>69</v>
      </c>
      <c r="C29" s="60" t="s">
        <v>116</v>
      </c>
      <c r="D29" s="33" t="s">
        <v>60</v>
      </c>
      <c r="E29" s="33" t="s">
        <v>79</v>
      </c>
      <c r="F29" s="33" t="s">
        <v>58</v>
      </c>
      <c r="G29" s="33" t="s">
        <v>80</v>
      </c>
      <c r="H29" s="33">
        <v>10</v>
      </c>
      <c r="I29" s="33" t="s">
        <v>105</v>
      </c>
      <c r="J29" s="33" t="s">
        <v>106</v>
      </c>
      <c r="K29" s="33">
        <v>3</v>
      </c>
      <c r="L29" s="34">
        <v>142360378</v>
      </c>
      <c r="M29" s="34"/>
      <c r="N29" s="34"/>
      <c r="O29" s="30">
        <v>142360378</v>
      </c>
      <c r="P29" s="34">
        <v>0</v>
      </c>
      <c r="Q29" s="34">
        <v>0</v>
      </c>
      <c r="R29" s="34">
        <v>0</v>
      </c>
      <c r="S29" s="31">
        <v>142360378</v>
      </c>
      <c r="T29" s="30">
        <v>81928479.709999993</v>
      </c>
      <c r="U29" s="35">
        <f t="shared" si="1"/>
        <v>0.57550057720414305</v>
      </c>
      <c r="V29" s="30">
        <v>13437874.09</v>
      </c>
      <c r="W29" s="35">
        <f t="shared" si="2"/>
        <v>9.4393357750145901E-2</v>
      </c>
      <c r="X29" s="30">
        <v>13398977.880000001</v>
      </c>
      <c r="Y29" s="35">
        <f t="shared" si="0"/>
        <v>9.4120134185089063E-2</v>
      </c>
    </row>
    <row r="30" spans="2:25" ht="38.25" x14ac:dyDescent="0.25">
      <c r="B30" s="33" t="s">
        <v>69</v>
      </c>
      <c r="C30" s="60" t="s">
        <v>116</v>
      </c>
      <c r="D30" s="33" t="s">
        <v>60</v>
      </c>
      <c r="E30" s="33" t="s">
        <v>79</v>
      </c>
      <c r="F30" s="33" t="s">
        <v>58</v>
      </c>
      <c r="G30" s="33" t="s">
        <v>80</v>
      </c>
      <c r="H30" s="33">
        <v>10</v>
      </c>
      <c r="I30" s="33" t="s">
        <v>105</v>
      </c>
      <c r="J30" s="33" t="s">
        <v>106</v>
      </c>
      <c r="K30" s="33">
        <v>4</v>
      </c>
      <c r="L30" s="34">
        <v>44368960.99666667</v>
      </c>
      <c r="M30" s="34">
        <v>359000</v>
      </c>
      <c r="N30" s="34">
        <v>359000</v>
      </c>
      <c r="O30" s="30">
        <v>44368960.99666667</v>
      </c>
      <c r="P30" s="34">
        <v>0</v>
      </c>
      <c r="Q30" s="34">
        <v>0</v>
      </c>
      <c r="R30" s="34">
        <v>0</v>
      </c>
      <c r="S30" s="31">
        <v>44368960.99666667</v>
      </c>
      <c r="T30" s="30">
        <v>3179255.63</v>
      </c>
      <c r="U30" s="35">
        <f t="shared" si="1"/>
        <v>7.1654948833236129E-2</v>
      </c>
      <c r="V30" s="30">
        <v>2279.7600000000002</v>
      </c>
      <c r="W30" s="35">
        <f t="shared" si="2"/>
        <v>5.1381865808651073E-5</v>
      </c>
      <c r="X30" s="30">
        <v>2279.7600000000002</v>
      </c>
      <c r="Y30" s="35">
        <f t="shared" si="0"/>
        <v>5.1381865808651073E-5</v>
      </c>
    </row>
    <row r="31" spans="2:25" ht="51" x14ac:dyDescent="0.25">
      <c r="B31" s="33" t="s">
        <v>69</v>
      </c>
      <c r="C31" s="60" t="s">
        <v>116</v>
      </c>
      <c r="D31" s="33" t="s">
        <v>81</v>
      </c>
      <c r="E31" s="33" t="s">
        <v>82</v>
      </c>
      <c r="F31" s="33" t="s">
        <v>58</v>
      </c>
      <c r="G31" s="33" t="s">
        <v>83</v>
      </c>
      <c r="H31" s="33">
        <v>10</v>
      </c>
      <c r="I31" s="33" t="s">
        <v>105</v>
      </c>
      <c r="J31" s="33" t="s">
        <v>106</v>
      </c>
      <c r="K31" s="33">
        <v>3</v>
      </c>
      <c r="L31" s="34">
        <v>2585082</v>
      </c>
      <c r="M31" s="34"/>
      <c r="N31" s="34"/>
      <c r="O31" s="30">
        <v>2585082</v>
      </c>
      <c r="P31" s="34">
        <v>0</v>
      </c>
      <c r="Q31" s="34">
        <v>0</v>
      </c>
      <c r="R31" s="34">
        <v>0</v>
      </c>
      <c r="S31" s="31">
        <v>2585082</v>
      </c>
      <c r="T31" s="30">
        <v>571730.94999999995</v>
      </c>
      <c r="U31" s="35">
        <f t="shared" si="1"/>
        <v>0.22116549881202993</v>
      </c>
      <c r="V31" s="30">
        <v>277956.95</v>
      </c>
      <c r="W31" s="35">
        <f t="shared" si="2"/>
        <v>0.10752345573564011</v>
      </c>
      <c r="X31" s="30">
        <v>277956.95</v>
      </c>
      <c r="Y31" s="35">
        <f t="shared" si="0"/>
        <v>0.10752345573564011</v>
      </c>
    </row>
    <row r="32" spans="2:25" ht="63.75" x14ac:dyDescent="0.25">
      <c r="B32" s="33" t="s">
        <v>84</v>
      </c>
      <c r="C32" s="61" t="s">
        <v>127</v>
      </c>
      <c r="D32" s="33" t="s">
        <v>81</v>
      </c>
      <c r="E32" s="33" t="s">
        <v>85</v>
      </c>
      <c r="F32" s="33" t="s">
        <v>58</v>
      </c>
      <c r="G32" s="33" t="s">
        <v>86</v>
      </c>
      <c r="H32" s="33">
        <v>10</v>
      </c>
      <c r="I32" s="33" t="s">
        <v>113</v>
      </c>
      <c r="J32" s="33" t="s">
        <v>100</v>
      </c>
      <c r="K32" s="33">
        <v>3</v>
      </c>
      <c r="L32" s="34">
        <v>929000</v>
      </c>
      <c r="M32" s="34"/>
      <c r="N32" s="34"/>
      <c r="O32" s="30">
        <v>929000</v>
      </c>
      <c r="P32" s="34">
        <v>0</v>
      </c>
      <c r="Q32" s="34">
        <v>0</v>
      </c>
      <c r="R32" s="34">
        <v>0</v>
      </c>
      <c r="S32" s="31">
        <v>929000</v>
      </c>
      <c r="T32" s="30">
        <v>268429.37</v>
      </c>
      <c r="U32" s="35">
        <f t="shared" si="1"/>
        <v>0.28894442411194832</v>
      </c>
      <c r="V32" s="30">
        <v>55086.17</v>
      </c>
      <c r="W32" s="35">
        <f t="shared" si="2"/>
        <v>5.9296200215285248E-2</v>
      </c>
      <c r="X32" s="30">
        <v>55086.17</v>
      </c>
      <c r="Y32" s="35">
        <f t="shared" si="0"/>
        <v>5.9296200215285248E-2</v>
      </c>
    </row>
    <row r="33" spans="2:25" ht="38.25" x14ac:dyDescent="0.25">
      <c r="B33" s="33" t="s">
        <v>87</v>
      </c>
      <c r="C33" s="61" t="s">
        <v>128</v>
      </c>
      <c r="D33" s="33" t="s">
        <v>60</v>
      </c>
      <c r="E33" s="33" t="s">
        <v>88</v>
      </c>
      <c r="F33" s="33" t="s">
        <v>58</v>
      </c>
      <c r="G33" s="33" t="s">
        <v>89</v>
      </c>
      <c r="H33" s="33">
        <v>10</v>
      </c>
      <c r="I33" s="33" t="s">
        <v>105</v>
      </c>
      <c r="J33" s="33" t="s">
        <v>106</v>
      </c>
      <c r="K33" s="33">
        <v>3</v>
      </c>
      <c r="L33" s="34">
        <v>14919999.999999998</v>
      </c>
      <c r="M33" s="34"/>
      <c r="N33" s="34"/>
      <c r="O33" s="30">
        <v>14919999.999999998</v>
      </c>
      <c r="P33" s="34">
        <v>0</v>
      </c>
      <c r="Q33" s="34">
        <v>0</v>
      </c>
      <c r="R33" s="34">
        <v>0</v>
      </c>
      <c r="S33" s="31">
        <v>14919999.999999998</v>
      </c>
      <c r="T33" s="30">
        <v>10963340.99</v>
      </c>
      <c r="U33" s="35">
        <f t="shared" si="1"/>
        <v>0.73480837734584459</v>
      </c>
      <c r="V33" s="30">
        <v>1238823.75</v>
      </c>
      <c r="W33" s="35">
        <f t="shared" si="2"/>
        <v>8.30310824396783E-2</v>
      </c>
      <c r="X33" s="30">
        <v>1238823.75</v>
      </c>
      <c r="Y33" s="35">
        <f t="shared" si="0"/>
        <v>8.30310824396783E-2</v>
      </c>
    </row>
    <row r="34" spans="2:25" ht="38.25" x14ac:dyDescent="0.25">
      <c r="B34" s="33" t="s">
        <v>90</v>
      </c>
      <c r="C34" s="61" t="s">
        <v>129</v>
      </c>
      <c r="D34" s="33" t="s">
        <v>91</v>
      </c>
      <c r="E34" s="33" t="s">
        <v>92</v>
      </c>
      <c r="F34" s="33" t="s">
        <v>58</v>
      </c>
      <c r="G34" s="33" t="s">
        <v>93</v>
      </c>
      <c r="H34" s="33">
        <v>10</v>
      </c>
      <c r="I34" s="33" t="s">
        <v>105</v>
      </c>
      <c r="J34" s="33" t="s">
        <v>106</v>
      </c>
      <c r="K34" s="33">
        <v>3</v>
      </c>
      <c r="L34" s="34">
        <v>40290</v>
      </c>
      <c r="M34" s="34"/>
      <c r="N34" s="34"/>
      <c r="O34" s="30">
        <v>40290</v>
      </c>
      <c r="P34" s="34">
        <v>0</v>
      </c>
      <c r="Q34" s="34">
        <v>0</v>
      </c>
      <c r="R34" s="34">
        <v>0</v>
      </c>
      <c r="S34" s="31">
        <v>40290</v>
      </c>
      <c r="T34" s="30">
        <v>8800</v>
      </c>
      <c r="U34" s="35">
        <f t="shared" si="1"/>
        <v>0.21841648051625714</v>
      </c>
      <c r="V34" s="30">
        <v>8800</v>
      </c>
      <c r="W34" s="35">
        <f t="shared" si="2"/>
        <v>0.21841648051625714</v>
      </c>
      <c r="X34" s="30">
        <v>8800</v>
      </c>
      <c r="Y34" s="35">
        <f t="shared" si="0"/>
        <v>0.21841648051625714</v>
      </c>
    </row>
    <row r="35" spans="2:25" ht="25.5" customHeight="1" thickBot="1" x14ac:dyDescent="0.3">
      <c r="B35" s="33" t="s">
        <v>90</v>
      </c>
      <c r="C35" s="61" t="s">
        <v>129</v>
      </c>
      <c r="D35" s="33" t="s">
        <v>91</v>
      </c>
      <c r="E35" s="33" t="s">
        <v>92</v>
      </c>
      <c r="F35" s="33" t="s">
        <v>58</v>
      </c>
      <c r="G35" s="33" t="s">
        <v>93</v>
      </c>
      <c r="H35" s="33">
        <v>10</v>
      </c>
      <c r="I35" s="33" t="s">
        <v>105</v>
      </c>
      <c r="J35" s="33" t="s">
        <v>106</v>
      </c>
      <c r="K35" s="33" t="s">
        <v>96</v>
      </c>
      <c r="L35" s="34">
        <v>3867710</v>
      </c>
      <c r="M35" s="34"/>
      <c r="N35" s="34"/>
      <c r="O35" s="30">
        <v>3867710</v>
      </c>
      <c r="P35" s="34">
        <v>0</v>
      </c>
      <c r="Q35" s="34">
        <v>0</v>
      </c>
      <c r="R35" s="34">
        <v>0</v>
      </c>
      <c r="S35" s="31">
        <v>3867710</v>
      </c>
      <c r="T35" s="30">
        <v>20000</v>
      </c>
      <c r="U35" s="35">
        <f t="shared" si="1"/>
        <v>5.1710185096607558E-3</v>
      </c>
      <c r="V35" s="30">
        <v>0</v>
      </c>
      <c r="W35" s="35">
        <f t="shared" si="2"/>
        <v>0</v>
      </c>
      <c r="X35" s="30">
        <v>0</v>
      </c>
      <c r="Y35" s="35">
        <f t="shared" si="0"/>
        <v>0</v>
      </c>
    </row>
    <row r="36" spans="2:25" ht="13.5" thickTop="1" x14ac:dyDescent="0.25">
      <c r="B36" s="21" t="s">
        <v>41</v>
      </c>
      <c r="C36" s="22"/>
      <c r="D36" s="21"/>
      <c r="E36" s="57"/>
      <c r="F36" s="21"/>
      <c r="G36" s="21"/>
      <c r="H36" s="21"/>
      <c r="I36" s="21"/>
      <c r="J36" s="21"/>
      <c r="K36" s="21"/>
      <c r="L36" s="58">
        <v>1969228999.9970255</v>
      </c>
      <c r="M36" s="58">
        <v>5841648</v>
      </c>
      <c r="N36" s="58">
        <v>5841648</v>
      </c>
      <c r="O36" s="58">
        <v>1969228999.9970255</v>
      </c>
      <c r="P36" s="59">
        <v>0</v>
      </c>
      <c r="Q36" s="59">
        <v>0</v>
      </c>
      <c r="R36" s="59">
        <v>-116128.81</v>
      </c>
      <c r="S36" s="58">
        <v>1969112871.1870255</v>
      </c>
      <c r="T36" s="58">
        <v>440609543.5</v>
      </c>
      <c r="U36" s="66">
        <f t="shared" si="1"/>
        <v>0.22376043036801169</v>
      </c>
      <c r="V36" s="58">
        <v>322179123.94999987</v>
      </c>
      <c r="W36" s="25">
        <f t="shared" si="2"/>
        <v>0.16361638211007329</v>
      </c>
      <c r="X36" s="23">
        <v>322132491.6099999</v>
      </c>
      <c r="Y36" s="26">
        <f t="shared" si="0"/>
        <v>0.16359270020707914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MAR/2023
&amp;CRESOLUÇÃO CNJ Nº 102 - ANEXO II - DOTAÇÃO E EXECUÇÃO ORÇAMENTÁRIA</oddHead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7"/>
  <sheetViews>
    <sheetView showGridLines="0" zoomScale="80" zoomScaleNormal="80" workbookViewId="0">
      <selection activeCell="M11" sqref="M11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4.42578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bestFit="1" customWidth="1"/>
    <col min="22" max="22" width="15.5703125" style="2" bestFit="1" customWidth="1"/>
    <col min="23" max="23" width="7.42578125" style="3" bestFit="1" customWidth="1"/>
    <col min="24" max="24" width="15.57031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73" t="s">
        <v>0</v>
      </c>
      <c r="C2" s="75"/>
      <c r="D2" s="75"/>
      <c r="E2" s="75"/>
      <c r="F2" s="75"/>
      <c r="G2" s="75"/>
      <c r="H2" s="75"/>
      <c r="I2" s="75"/>
      <c r="J2" s="75"/>
      <c r="K2" s="83"/>
      <c r="L2" s="71" t="s">
        <v>1</v>
      </c>
      <c r="M2" s="84" t="s">
        <v>2</v>
      </c>
      <c r="N2" s="85"/>
      <c r="O2" s="71" t="s">
        <v>3</v>
      </c>
      <c r="P2" s="71" t="s">
        <v>4</v>
      </c>
      <c r="Q2" s="73" t="s">
        <v>5</v>
      </c>
      <c r="R2" s="83"/>
      <c r="S2" s="71" t="s">
        <v>6</v>
      </c>
      <c r="T2" s="73" t="s">
        <v>7</v>
      </c>
      <c r="U2" s="74"/>
      <c r="V2" s="75"/>
      <c r="W2" s="74"/>
      <c r="X2" s="75"/>
      <c r="Y2" s="76"/>
    </row>
    <row r="3" spans="2:25" x14ac:dyDescent="0.25">
      <c r="B3" s="77" t="s">
        <v>8</v>
      </c>
      <c r="C3" s="78"/>
      <c r="D3" s="79" t="s">
        <v>9</v>
      </c>
      <c r="E3" s="79" t="s">
        <v>10</v>
      </c>
      <c r="F3" s="81" t="s">
        <v>11</v>
      </c>
      <c r="G3" s="82"/>
      <c r="H3" s="79" t="s">
        <v>12</v>
      </c>
      <c r="I3" s="77" t="s">
        <v>13</v>
      </c>
      <c r="J3" s="78"/>
      <c r="K3" s="79" t="s">
        <v>14</v>
      </c>
      <c r="L3" s="72"/>
      <c r="M3" s="51" t="s">
        <v>15</v>
      </c>
      <c r="N3" s="51" t="s">
        <v>16</v>
      </c>
      <c r="O3" s="72"/>
      <c r="P3" s="72"/>
      <c r="Q3" s="4" t="s">
        <v>17</v>
      </c>
      <c r="R3" s="4" t="s">
        <v>18</v>
      </c>
      <c r="S3" s="72"/>
      <c r="T3" s="52" t="s">
        <v>19</v>
      </c>
      <c r="U3" s="5" t="s">
        <v>20</v>
      </c>
      <c r="V3" s="52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3" t="s">
        <v>23</v>
      </c>
      <c r="C4" s="53" t="s">
        <v>24</v>
      </c>
      <c r="D4" s="80"/>
      <c r="E4" s="80"/>
      <c r="F4" s="53" t="s">
        <v>25</v>
      </c>
      <c r="G4" s="53" t="s">
        <v>26</v>
      </c>
      <c r="H4" s="80"/>
      <c r="I4" s="53" t="s">
        <v>23</v>
      </c>
      <c r="J4" s="53" t="s">
        <v>24</v>
      </c>
      <c r="K4" s="80"/>
      <c r="L4" s="53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53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55" t="s">
        <v>42</v>
      </c>
      <c r="C5" s="54" t="s">
        <v>122</v>
      </c>
      <c r="D5" s="55" t="s">
        <v>43</v>
      </c>
      <c r="E5" s="55" t="s">
        <v>44</v>
      </c>
      <c r="F5" s="55" t="s">
        <v>45</v>
      </c>
      <c r="G5" s="55" t="s">
        <v>46</v>
      </c>
      <c r="H5" s="55">
        <v>20</v>
      </c>
      <c r="I5" s="55">
        <v>1500</v>
      </c>
      <c r="J5" s="55" t="s">
        <v>100</v>
      </c>
      <c r="K5" s="55">
        <v>1</v>
      </c>
      <c r="L5" s="56">
        <v>33884717.99654258</v>
      </c>
      <c r="M5" s="56"/>
      <c r="N5" s="56"/>
      <c r="O5" s="30">
        <v>33884717.99654258</v>
      </c>
      <c r="P5" s="56">
        <v>0</v>
      </c>
      <c r="Q5" s="56">
        <v>0</v>
      </c>
      <c r="R5" s="56">
        <v>0</v>
      </c>
      <c r="S5" s="56">
        <v>33884717.99654258</v>
      </c>
      <c r="T5" s="30">
        <v>10603460.92</v>
      </c>
      <c r="U5" s="62">
        <f>IFERROR(T5/$S5,"")</f>
        <v>0.31292752446934696</v>
      </c>
      <c r="V5" s="63">
        <v>10603460.92</v>
      </c>
      <c r="W5" s="62">
        <f>IFERROR(V5/$S5,"")</f>
        <v>0.31292752446934696</v>
      </c>
      <c r="X5" s="56">
        <v>10603460.92</v>
      </c>
      <c r="Y5" s="14">
        <f t="shared" ref="Y5:Y36" si="0">IFERROR(X5/$S5,"")</f>
        <v>0.31292752446934696</v>
      </c>
    </row>
    <row r="6" spans="2:25" ht="63.75" x14ac:dyDescent="0.25">
      <c r="B6" s="37" t="s">
        <v>42</v>
      </c>
      <c r="C6" s="60" t="s">
        <v>122</v>
      </c>
      <c r="D6" s="37" t="s">
        <v>47</v>
      </c>
      <c r="E6" s="37" t="s">
        <v>48</v>
      </c>
      <c r="F6" s="37" t="s">
        <v>45</v>
      </c>
      <c r="G6" s="37" t="s">
        <v>49</v>
      </c>
      <c r="H6" s="37">
        <v>20</v>
      </c>
      <c r="I6" s="37">
        <v>1500</v>
      </c>
      <c r="J6" s="37" t="s">
        <v>100</v>
      </c>
      <c r="K6" s="37">
        <v>1</v>
      </c>
      <c r="L6" s="30">
        <v>161741840.00096563</v>
      </c>
      <c r="M6" s="30"/>
      <c r="N6" s="30"/>
      <c r="O6" s="30">
        <v>161741840.00096563</v>
      </c>
      <c r="P6" s="30">
        <v>0</v>
      </c>
      <c r="Q6" s="30">
        <v>0</v>
      </c>
      <c r="R6" s="30">
        <v>0</v>
      </c>
      <c r="S6" s="31">
        <v>161741840.00096563</v>
      </c>
      <c r="T6" s="30">
        <v>46949396.219999999</v>
      </c>
      <c r="U6" s="35">
        <f t="shared" ref="U6:U36" si="1">IFERROR(T6/$S6,"")</f>
        <v>0.29027366215024947</v>
      </c>
      <c r="V6" s="64">
        <v>46949396.219999999</v>
      </c>
      <c r="W6" s="35">
        <f t="shared" ref="W6:W36" si="2">IFERROR(V6/$S6,"")</f>
        <v>0.29027366215024947</v>
      </c>
      <c r="X6" s="30">
        <v>46949396.219999999</v>
      </c>
      <c r="Y6" s="35">
        <f t="shared" si="0"/>
        <v>0.29027366215024947</v>
      </c>
    </row>
    <row r="7" spans="2:25" ht="76.5" x14ac:dyDescent="0.25">
      <c r="B7" s="37" t="s">
        <v>42</v>
      </c>
      <c r="C7" s="60" t="s">
        <v>122</v>
      </c>
      <c r="D7" s="37" t="s">
        <v>50</v>
      </c>
      <c r="E7" s="37" t="s">
        <v>51</v>
      </c>
      <c r="F7" s="37" t="s">
        <v>45</v>
      </c>
      <c r="G7" s="37" t="s">
        <v>52</v>
      </c>
      <c r="H7" s="37">
        <v>20</v>
      </c>
      <c r="I7" s="37">
        <v>1500</v>
      </c>
      <c r="J7" s="37" t="s">
        <v>100</v>
      </c>
      <c r="K7" s="37">
        <v>1</v>
      </c>
      <c r="L7" s="30">
        <v>3969164.998722611</v>
      </c>
      <c r="M7" s="30"/>
      <c r="N7" s="30"/>
      <c r="O7" s="30">
        <v>3969164.998722611</v>
      </c>
      <c r="P7" s="30">
        <v>0</v>
      </c>
      <c r="Q7" s="30">
        <v>0</v>
      </c>
      <c r="R7" s="30">
        <v>0</v>
      </c>
      <c r="S7" s="31">
        <v>3969164.998722611</v>
      </c>
      <c r="T7" s="30">
        <v>1172476.99</v>
      </c>
      <c r="U7" s="35">
        <f>IFERROR(T7/$S7,"")</f>
        <v>0.29539638447314137</v>
      </c>
      <c r="V7" s="64">
        <v>1172476.99</v>
      </c>
      <c r="W7" s="35">
        <f t="shared" si="2"/>
        <v>0.29539638447314137</v>
      </c>
      <c r="X7" s="64">
        <v>1172476.99</v>
      </c>
      <c r="Y7" s="35">
        <f t="shared" si="0"/>
        <v>0.29539638447314137</v>
      </c>
    </row>
    <row r="8" spans="2:25" ht="51" x14ac:dyDescent="0.25">
      <c r="B8" s="37" t="s">
        <v>42</v>
      </c>
      <c r="C8" s="60" t="s">
        <v>122</v>
      </c>
      <c r="D8" s="37" t="s">
        <v>53</v>
      </c>
      <c r="E8" s="37" t="s">
        <v>54</v>
      </c>
      <c r="F8" s="37" t="s">
        <v>55</v>
      </c>
      <c r="G8" s="37" t="s">
        <v>56</v>
      </c>
      <c r="H8" s="37">
        <v>10</v>
      </c>
      <c r="I8" s="37">
        <v>1500</v>
      </c>
      <c r="J8" s="37" t="s">
        <v>100</v>
      </c>
      <c r="K8" s="37">
        <v>3</v>
      </c>
      <c r="L8" s="30">
        <v>125090000</v>
      </c>
      <c r="M8" s="30"/>
      <c r="N8" s="30"/>
      <c r="O8" s="30">
        <v>125090000</v>
      </c>
      <c r="P8" s="30">
        <v>0</v>
      </c>
      <c r="Q8" s="30">
        <v>0</v>
      </c>
      <c r="R8" s="30">
        <v>0</v>
      </c>
      <c r="S8" s="31">
        <v>125090000</v>
      </c>
      <c r="T8" s="30">
        <v>0</v>
      </c>
      <c r="U8" s="35">
        <f t="shared" si="1"/>
        <v>0</v>
      </c>
      <c r="V8" s="30">
        <v>0</v>
      </c>
      <c r="W8" s="35">
        <f t="shared" si="2"/>
        <v>0</v>
      </c>
      <c r="X8" s="30">
        <v>0</v>
      </c>
      <c r="Y8" s="35">
        <f t="shared" si="0"/>
        <v>0</v>
      </c>
    </row>
    <row r="9" spans="2:25" ht="51" x14ac:dyDescent="0.25">
      <c r="B9" s="33" t="s">
        <v>42</v>
      </c>
      <c r="C9" s="61" t="s">
        <v>122</v>
      </c>
      <c r="D9" s="33" t="s">
        <v>53</v>
      </c>
      <c r="E9" s="33" t="s">
        <v>54</v>
      </c>
      <c r="F9" s="33" t="s">
        <v>55</v>
      </c>
      <c r="G9" s="33" t="s">
        <v>56</v>
      </c>
      <c r="H9" s="33">
        <v>10</v>
      </c>
      <c r="I9" s="33" t="s">
        <v>101</v>
      </c>
      <c r="J9" s="33" t="s">
        <v>102</v>
      </c>
      <c r="K9" s="33">
        <v>3</v>
      </c>
      <c r="L9" s="34">
        <v>180000000</v>
      </c>
      <c r="M9" s="34">
        <v>0</v>
      </c>
      <c r="N9" s="34">
        <v>5000000</v>
      </c>
      <c r="O9" s="30">
        <v>175000000</v>
      </c>
      <c r="P9" s="34">
        <v>0</v>
      </c>
      <c r="Q9" s="34">
        <v>0</v>
      </c>
      <c r="R9" s="34">
        <v>0</v>
      </c>
      <c r="S9" s="31">
        <v>175000000</v>
      </c>
      <c r="T9" s="34">
        <v>0</v>
      </c>
      <c r="U9" s="65">
        <f t="shared" si="1"/>
        <v>0</v>
      </c>
      <c r="V9" s="34">
        <v>0</v>
      </c>
      <c r="W9" s="65">
        <f t="shared" si="2"/>
        <v>0</v>
      </c>
      <c r="X9" s="34">
        <v>0</v>
      </c>
      <c r="Y9" s="65">
        <f t="shared" si="0"/>
        <v>0</v>
      </c>
    </row>
    <row r="10" spans="2:25" ht="51" x14ac:dyDescent="0.25">
      <c r="B10" s="33" t="s">
        <v>42</v>
      </c>
      <c r="C10" s="61" t="s">
        <v>122</v>
      </c>
      <c r="D10" s="33" t="s">
        <v>53</v>
      </c>
      <c r="E10" s="33" t="s">
        <v>54</v>
      </c>
      <c r="F10" s="33" t="s">
        <v>55</v>
      </c>
      <c r="G10" s="33" t="s">
        <v>56</v>
      </c>
      <c r="H10" s="33" t="s">
        <v>121</v>
      </c>
      <c r="I10" s="33" t="s">
        <v>123</v>
      </c>
      <c r="J10" s="33" t="s">
        <v>124</v>
      </c>
      <c r="K10" s="33" t="s">
        <v>125</v>
      </c>
      <c r="L10" s="34">
        <v>0</v>
      </c>
      <c r="M10" s="34">
        <v>5000000</v>
      </c>
      <c r="N10" s="34">
        <v>0</v>
      </c>
      <c r="O10" s="30">
        <v>5000000</v>
      </c>
      <c r="P10" s="34">
        <v>0</v>
      </c>
      <c r="Q10" s="34">
        <v>0</v>
      </c>
      <c r="R10" s="34">
        <v>0</v>
      </c>
      <c r="S10" s="31">
        <v>5000000</v>
      </c>
      <c r="T10" s="34">
        <v>0</v>
      </c>
      <c r="U10" s="65">
        <f t="shared" si="1"/>
        <v>0</v>
      </c>
      <c r="V10" s="34">
        <v>0</v>
      </c>
      <c r="W10" s="65">
        <f t="shared" si="2"/>
        <v>0</v>
      </c>
      <c r="X10" s="34">
        <v>0</v>
      </c>
      <c r="Y10" s="65">
        <f t="shared" si="0"/>
        <v>0</v>
      </c>
    </row>
    <row r="11" spans="2:25" ht="38.25" x14ac:dyDescent="0.25">
      <c r="B11" s="33" t="s">
        <v>42</v>
      </c>
      <c r="C11" s="61" t="s">
        <v>122</v>
      </c>
      <c r="D11" s="33" t="s">
        <v>60</v>
      </c>
      <c r="E11" s="33" t="s">
        <v>61</v>
      </c>
      <c r="F11" s="33" t="s">
        <v>58</v>
      </c>
      <c r="G11" s="33" t="s">
        <v>62</v>
      </c>
      <c r="H11" s="33">
        <v>10</v>
      </c>
      <c r="I11" s="33">
        <v>1500</v>
      </c>
      <c r="J11" s="33" t="s">
        <v>100</v>
      </c>
      <c r="K11" s="33">
        <v>1</v>
      </c>
      <c r="L11" s="34">
        <v>985696277.00412798</v>
      </c>
      <c r="M11" s="34"/>
      <c r="N11" s="34"/>
      <c r="O11" s="30">
        <v>985696277.00412798</v>
      </c>
      <c r="P11" s="34"/>
      <c r="Q11" s="34">
        <v>0</v>
      </c>
      <c r="R11" s="34">
        <v>0</v>
      </c>
      <c r="S11" s="31">
        <v>985696277.00412798</v>
      </c>
      <c r="T11" s="34">
        <v>281850870.10000002</v>
      </c>
      <c r="U11" s="65">
        <f t="shared" si="1"/>
        <v>0.2859408893748106</v>
      </c>
      <c r="V11" s="34">
        <v>281467541.19</v>
      </c>
      <c r="W11" s="65">
        <f t="shared" si="2"/>
        <v>0.28555199786842783</v>
      </c>
      <c r="X11" s="34">
        <v>281467541.19</v>
      </c>
      <c r="Y11" s="65">
        <f t="shared" si="0"/>
        <v>0.28555199786842783</v>
      </c>
    </row>
    <row r="12" spans="2:25" ht="51" x14ac:dyDescent="0.25">
      <c r="B12" s="37" t="s">
        <v>42</v>
      </c>
      <c r="C12" s="60" t="s">
        <v>122</v>
      </c>
      <c r="D12" s="37" t="s">
        <v>50</v>
      </c>
      <c r="E12" s="37" t="s">
        <v>57</v>
      </c>
      <c r="F12" s="37" t="s">
        <v>58</v>
      </c>
      <c r="G12" s="37" t="s">
        <v>59</v>
      </c>
      <c r="H12" s="37">
        <v>20</v>
      </c>
      <c r="I12" s="37">
        <v>1500</v>
      </c>
      <c r="J12" s="37" t="s">
        <v>100</v>
      </c>
      <c r="K12" s="37">
        <v>3</v>
      </c>
      <c r="L12" s="30">
        <v>45844517</v>
      </c>
      <c r="M12" s="30"/>
      <c r="N12" s="30"/>
      <c r="O12" s="30">
        <v>45844517</v>
      </c>
      <c r="P12" s="30">
        <v>0</v>
      </c>
      <c r="Q12" s="30">
        <v>0</v>
      </c>
      <c r="R12" s="30">
        <v>0</v>
      </c>
      <c r="S12" s="31">
        <v>45844517</v>
      </c>
      <c r="T12" s="30">
        <v>14876688.539999999</v>
      </c>
      <c r="U12" s="35">
        <f t="shared" si="1"/>
        <v>0.32450311429827039</v>
      </c>
      <c r="V12" s="30">
        <v>14876688.539999999</v>
      </c>
      <c r="W12" s="35">
        <f t="shared" si="2"/>
        <v>0.32450311429827039</v>
      </c>
      <c r="X12" s="30">
        <v>14876688.539999999</v>
      </c>
      <c r="Y12" s="35">
        <f t="shared" si="0"/>
        <v>0.32450311429827039</v>
      </c>
    </row>
    <row r="13" spans="2:25" ht="38.25" x14ac:dyDescent="0.25">
      <c r="B13" s="37" t="s">
        <v>42</v>
      </c>
      <c r="C13" s="60" t="s">
        <v>122</v>
      </c>
      <c r="D13" s="37" t="s">
        <v>60</v>
      </c>
      <c r="E13" s="37" t="s">
        <v>61</v>
      </c>
      <c r="F13" s="37" t="s">
        <v>58</v>
      </c>
      <c r="G13" s="37" t="s">
        <v>62</v>
      </c>
      <c r="H13" s="37">
        <v>10</v>
      </c>
      <c r="I13" s="37">
        <v>1500</v>
      </c>
      <c r="J13" s="37" t="s">
        <v>100</v>
      </c>
      <c r="K13" s="37">
        <v>3</v>
      </c>
      <c r="L13" s="30">
        <v>158578483</v>
      </c>
      <c r="M13" s="30"/>
      <c r="N13" s="30"/>
      <c r="O13" s="30">
        <v>158578483</v>
      </c>
      <c r="P13" s="30">
        <v>0</v>
      </c>
      <c r="Q13" s="30">
        <v>0</v>
      </c>
      <c r="R13" s="30">
        <v>-264152.27</v>
      </c>
      <c r="S13" s="31">
        <v>158314330.72999999</v>
      </c>
      <c r="T13" s="30">
        <v>66990366.859999999</v>
      </c>
      <c r="U13" s="35">
        <f t="shared" si="1"/>
        <v>0.42314783855069898</v>
      </c>
      <c r="V13" s="30">
        <v>47057395.689999998</v>
      </c>
      <c r="W13" s="35">
        <f t="shared" si="2"/>
        <v>0.2972402780785201</v>
      </c>
      <c r="X13" s="30">
        <v>47038079.960000001</v>
      </c>
      <c r="Y13" s="35">
        <f t="shared" si="0"/>
        <v>0.29711826935125624</v>
      </c>
    </row>
    <row r="14" spans="2:25" ht="38.25" x14ac:dyDescent="0.25">
      <c r="B14" s="37" t="s">
        <v>42</v>
      </c>
      <c r="C14" s="60" t="s">
        <v>122</v>
      </c>
      <c r="D14" s="37" t="s">
        <v>60</v>
      </c>
      <c r="E14" s="37" t="s">
        <v>61</v>
      </c>
      <c r="F14" s="37" t="s">
        <v>58</v>
      </c>
      <c r="G14" s="37" t="s">
        <v>62</v>
      </c>
      <c r="H14" s="37">
        <v>10</v>
      </c>
      <c r="I14" s="37">
        <v>1500</v>
      </c>
      <c r="J14" s="37" t="s">
        <v>100</v>
      </c>
      <c r="K14" s="37">
        <v>4</v>
      </c>
      <c r="L14" s="30">
        <v>3376000</v>
      </c>
      <c r="M14" s="30"/>
      <c r="N14" s="30"/>
      <c r="O14" s="30">
        <v>3376000</v>
      </c>
      <c r="P14" s="30">
        <v>0</v>
      </c>
      <c r="Q14" s="30">
        <v>0</v>
      </c>
      <c r="R14" s="30">
        <v>0</v>
      </c>
      <c r="S14" s="31">
        <v>3376000</v>
      </c>
      <c r="T14" s="30">
        <v>1568107.5</v>
      </c>
      <c r="U14" s="35">
        <f t="shared" si="1"/>
        <v>0.46448681872037917</v>
      </c>
      <c r="V14" s="30">
        <v>0</v>
      </c>
      <c r="W14" s="35">
        <f t="shared" si="2"/>
        <v>0</v>
      </c>
      <c r="X14" s="30">
        <v>0</v>
      </c>
      <c r="Y14" s="35">
        <f t="shared" si="0"/>
        <v>0</v>
      </c>
    </row>
    <row r="15" spans="2:25" ht="51" x14ac:dyDescent="0.25">
      <c r="B15" s="37" t="s">
        <v>42</v>
      </c>
      <c r="C15" s="60" t="s">
        <v>122</v>
      </c>
      <c r="D15" s="37" t="s">
        <v>63</v>
      </c>
      <c r="E15" s="37" t="s">
        <v>64</v>
      </c>
      <c r="F15" s="37" t="s">
        <v>58</v>
      </c>
      <c r="G15" s="37" t="s">
        <v>65</v>
      </c>
      <c r="H15" s="37">
        <v>10</v>
      </c>
      <c r="I15" s="37">
        <v>1500</v>
      </c>
      <c r="J15" s="37" t="s">
        <v>100</v>
      </c>
      <c r="K15" s="37">
        <v>3</v>
      </c>
      <c r="L15" s="30">
        <v>1000000</v>
      </c>
      <c r="M15" s="30"/>
      <c r="N15" s="30"/>
      <c r="O15" s="30">
        <v>1000000</v>
      </c>
      <c r="P15" s="30">
        <v>0</v>
      </c>
      <c r="Q15" s="30">
        <v>0</v>
      </c>
      <c r="R15" s="30">
        <v>0</v>
      </c>
      <c r="S15" s="31">
        <v>1000000</v>
      </c>
      <c r="T15" s="30">
        <v>269258.7</v>
      </c>
      <c r="U15" s="35">
        <f t="shared" si="1"/>
        <v>0.26925870000000002</v>
      </c>
      <c r="V15" s="30">
        <v>0</v>
      </c>
      <c r="W15" s="35">
        <f t="shared" si="2"/>
        <v>0</v>
      </c>
      <c r="X15" s="30">
        <v>0</v>
      </c>
      <c r="Y15" s="35">
        <f t="shared" si="0"/>
        <v>0</v>
      </c>
    </row>
    <row r="16" spans="2:25" ht="38.25" x14ac:dyDescent="0.25">
      <c r="B16" s="37" t="s">
        <v>66</v>
      </c>
      <c r="C16" s="60" t="s">
        <v>126</v>
      </c>
      <c r="D16" s="37" t="s">
        <v>60</v>
      </c>
      <c r="E16" s="37" t="s">
        <v>67</v>
      </c>
      <c r="F16" s="37" t="s">
        <v>58</v>
      </c>
      <c r="G16" s="37" t="s">
        <v>68</v>
      </c>
      <c r="H16" s="37">
        <v>10</v>
      </c>
      <c r="I16" s="37">
        <v>1500</v>
      </c>
      <c r="J16" s="37" t="s">
        <v>100</v>
      </c>
      <c r="K16" s="37">
        <v>3</v>
      </c>
      <c r="L16" s="30">
        <v>29055000</v>
      </c>
      <c r="M16" s="30"/>
      <c r="N16" s="30"/>
      <c r="O16" s="30">
        <v>29055000</v>
      </c>
      <c r="P16" s="30">
        <v>0</v>
      </c>
      <c r="Q16" s="30">
        <v>0</v>
      </c>
      <c r="R16" s="30">
        <v>0</v>
      </c>
      <c r="S16" s="31">
        <v>29055000</v>
      </c>
      <c r="T16" s="30">
        <v>14708048.32</v>
      </c>
      <c r="U16" s="35">
        <f t="shared" si="1"/>
        <v>0.50621401892961626</v>
      </c>
      <c r="V16" s="30">
        <v>5931933.7300000004</v>
      </c>
      <c r="W16" s="35">
        <f t="shared" si="2"/>
        <v>0.20416223472724146</v>
      </c>
      <c r="X16" s="30">
        <v>4745968.17</v>
      </c>
      <c r="Y16" s="35">
        <f t="shared" si="0"/>
        <v>0.16334428394424366</v>
      </c>
    </row>
    <row r="17" spans="2:25" ht="63.75" x14ac:dyDescent="0.25">
      <c r="B17" s="37" t="s">
        <v>69</v>
      </c>
      <c r="C17" s="60" t="s">
        <v>116</v>
      </c>
      <c r="D17" s="37" t="s">
        <v>60</v>
      </c>
      <c r="E17" s="37" t="s">
        <v>70</v>
      </c>
      <c r="F17" s="37" t="s">
        <v>58</v>
      </c>
      <c r="G17" s="37" t="s">
        <v>71</v>
      </c>
      <c r="H17" s="37">
        <v>10</v>
      </c>
      <c r="I17" s="37" t="s">
        <v>105</v>
      </c>
      <c r="J17" s="37" t="s">
        <v>106</v>
      </c>
      <c r="K17" s="37">
        <v>3</v>
      </c>
      <c r="L17" s="30">
        <v>18521054</v>
      </c>
      <c r="M17" s="30"/>
      <c r="N17" s="30"/>
      <c r="O17" s="30">
        <v>18521054</v>
      </c>
      <c r="P17" s="30">
        <v>0</v>
      </c>
      <c r="Q17" s="30">
        <v>0</v>
      </c>
      <c r="R17" s="30">
        <v>0</v>
      </c>
      <c r="S17" s="31">
        <v>18521054</v>
      </c>
      <c r="T17" s="30">
        <v>10727473.99</v>
      </c>
      <c r="U17" s="35">
        <f t="shared" si="1"/>
        <v>0.57920429312500255</v>
      </c>
      <c r="V17" s="30">
        <v>3353632.82</v>
      </c>
      <c r="W17" s="35">
        <f t="shared" si="2"/>
        <v>0.18107138071083859</v>
      </c>
      <c r="X17" s="30">
        <v>3284894.43</v>
      </c>
      <c r="Y17" s="35">
        <f t="shared" si="0"/>
        <v>0.17736001579607727</v>
      </c>
    </row>
    <row r="18" spans="2:25" ht="63.75" x14ac:dyDescent="0.25">
      <c r="B18" s="37" t="s">
        <v>69</v>
      </c>
      <c r="C18" s="60" t="s">
        <v>116</v>
      </c>
      <c r="D18" s="37" t="s">
        <v>60</v>
      </c>
      <c r="E18" s="37" t="s">
        <v>70</v>
      </c>
      <c r="F18" s="37" t="s">
        <v>58</v>
      </c>
      <c r="G18" s="37" t="s">
        <v>71</v>
      </c>
      <c r="H18" s="37">
        <v>10</v>
      </c>
      <c r="I18" s="37" t="s">
        <v>105</v>
      </c>
      <c r="J18" s="37" t="s">
        <v>106</v>
      </c>
      <c r="K18" s="37">
        <v>4</v>
      </c>
      <c r="L18" s="30">
        <v>900000</v>
      </c>
      <c r="M18" s="30">
        <v>359000</v>
      </c>
      <c r="N18" s="30">
        <v>504675</v>
      </c>
      <c r="O18" s="30">
        <v>754325</v>
      </c>
      <c r="P18" s="30">
        <v>0</v>
      </c>
      <c r="Q18" s="30">
        <v>0</v>
      </c>
      <c r="R18" s="30">
        <v>0</v>
      </c>
      <c r="S18" s="31">
        <v>754325</v>
      </c>
      <c r="T18" s="30">
        <v>0</v>
      </c>
      <c r="U18" s="35">
        <f t="shared" si="1"/>
        <v>0</v>
      </c>
      <c r="V18" s="30">
        <v>0</v>
      </c>
      <c r="W18" s="35">
        <f t="shared" si="2"/>
        <v>0</v>
      </c>
      <c r="X18" s="30">
        <v>0</v>
      </c>
      <c r="Y18" s="35">
        <f t="shared" si="0"/>
        <v>0</v>
      </c>
    </row>
    <row r="19" spans="2:25" ht="63.75" x14ac:dyDescent="0.25">
      <c r="B19" s="37" t="s">
        <v>69</v>
      </c>
      <c r="C19" s="60" t="s">
        <v>116</v>
      </c>
      <c r="D19" s="37" t="s">
        <v>60</v>
      </c>
      <c r="E19" s="37" t="s">
        <v>72</v>
      </c>
      <c r="F19" s="37" t="s">
        <v>58</v>
      </c>
      <c r="G19" s="37" t="s">
        <v>107</v>
      </c>
      <c r="H19" s="37">
        <v>10</v>
      </c>
      <c r="I19" s="37" t="s">
        <v>105</v>
      </c>
      <c r="J19" s="37" t="s">
        <v>106</v>
      </c>
      <c r="K19" s="37">
        <v>4</v>
      </c>
      <c r="L19" s="30">
        <v>450000</v>
      </c>
      <c r="M19" s="30">
        <v>660000</v>
      </c>
      <c r="N19" s="30">
        <v>0</v>
      </c>
      <c r="O19" s="30">
        <v>1110000</v>
      </c>
      <c r="P19" s="30">
        <v>0</v>
      </c>
      <c r="Q19" s="30">
        <v>0</v>
      </c>
      <c r="R19" s="30">
        <v>0</v>
      </c>
      <c r="S19" s="31">
        <v>1110000</v>
      </c>
      <c r="T19" s="30">
        <v>0</v>
      </c>
      <c r="U19" s="35">
        <f t="shared" si="1"/>
        <v>0</v>
      </c>
      <c r="V19" s="30">
        <v>0</v>
      </c>
      <c r="W19" s="35">
        <f t="shared" si="2"/>
        <v>0</v>
      </c>
      <c r="X19" s="30">
        <v>0</v>
      </c>
      <c r="Y19" s="35">
        <f t="shared" si="0"/>
        <v>0</v>
      </c>
    </row>
    <row r="20" spans="2:25" ht="63.75" x14ac:dyDescent="0.25">
      <c r="B20" s="37" t="s">
        <v>69</v>
      </c>
      <c r="C20" s="60" t="s">
        <v>116</v>
      </c>
      <c r="D20" s="37" t="s">
        <v>60</v>
      </c>
      <c r="E20" s="37" t="s">
        <v>73</v>
      </c>
      <c r="F20" s="37" t="s">
        <v>58</v>
      </c>
      <c r="G20" s="37" t="s">
        <v>74</v>
      </c>
      <c r="H20" s="37">
        <v>10</v>
      </c>
      <c r="I20" s="37" t="s">
        <v>105</v>
      </c>
      <c r="J20" s="37" t="s">
        <v>106</v>
      </c>
      <c r="K20" s="37">
        <v>4</v>
      </c>
      <c r="L20" s="30">
        <v>200000</v>
      </c>
      <c r="M20" s="30"/>
      <c r="N20" s="30"/>
      <c r="O20" s="30">
        <v>200000</v>
      </c>
      <c r="P20" s="30">
        <v>0</v>
      </c>
      <c r="Q20" s="30">
        <v>0</v>
      </c>
      <c r="R20" s="30">
        <v>0</v>
      </c>
      <c r="S20" s="31">
        <v>200000</v>
      </c>
      <c r="T20" s="30">
        <v>0</v>
      </c>
      <c r="U20" s="35">
        <f t="shared" si="1"/>
        <v>0</v>
      </c>
      <c r="V20" s="30">
        <v>0</v>
      </c>
      <c r="W20" s="35">
        <f t="shared" si="2"/>
        <v>0</v>
      </c>
      <c r="X20" s="30">
        <v>0</v>
      </c>
      <c r="Y20" s="35">
        <f t="shared" si="0"/>
        <v>0</v>
      </c>
    </row>
    <row r="21" spans="2:25" ht="63.75" x14ac:dyDescent="0.25">
      <c r="B21" s="37" t="s">
        <v>69</v>
      </c>
      <c r="C21" s="60" t="s">
        <v>116</v>
      </c>
      <c r="D21" s="37" t="s">
        <v>60</v>
      </c>
      <c r="E21" s="37" t="s">
        <v>108</v>
      </c>
      <c r="F21" s="37" t="s">
        <v>58</v>
      </c>
      <c r="G21" s="37" t="s">
        <v>109</v>
      </c>
      <c r="H21" s="37">
        <v>10</v>
      </c>
      <c r="I21" s="37" t="s">
        <v>105</v>
      </c>
      <c r="J21" s="37" t="s">
        <v>106</v>
      </c>
      <c r="K21" s="37">
        <v>4</v>
      </c>
      <c r="L21" s="30">
        <v>3500000</v>
      </c>
      <c r="M21" s="30"/>
      <c r="N21" s="30"/>
      <c r="O21" s="30">
        <v>3500000</v>
      </c>
      <c r="P21" s="30">
        <v>0</v>
      </c>
      <c r="Q21" s="30">
        <v>0</v>
      </c>
      <c r="R21" s="30">
        <v>0</v>
      </c>
      <c r="S21" s="31">
        <v>3500000</v>
      </c>
      <c r="T21" s="30">
        <v>0</v>
      </c>
      <c r="U21" s="35">
        <f t="shared" si="1"/>
        <v>0</v>
      </c>
      <c r="V21" s="30">
        <v>0</v>
      </c>
      <c r="W21" s="35">
        <f t="shared" si="2"/>
        <v>0</v>
      </c>
      <c r="X21" s="30">
        <v>0</v>
      </c>
      <c r="Y21" s="35">
        <f t="shared" si="0"/>
        <v>0</v>
      </c>
    </row>
    <row r="22" spans="2:25" ht="63.75" x14ac:dyDescent="0.25">
      <c r="B22" s="33" t="s">
        <v>69</v>
      </c>
      <c r="C22" s="60" t="s">
        <v>116</v>
      </c>
      <c r="D22" s="33" t="s">
        <v>60</v>
      </c>
      <c r="E22" s="33" t="s">
        <v>97</v>
      </c>
      <c r="F22" s="33" t="s">
        <v>58</v>
      </c>
      <c r="G22" s="33" t="s">
        <v>98</v>
      </c>
      <c r="H22" s="33">
        <v>10</v>
      </c>
      <c r="I22" s="33" t="s">
        <v>105</v>
      </c>
      <c r="J22" s="33" t="s">
        <v>106</v>
      </c>
      <c r="K22" s="33">
        <v>4</v>
      </c>
      <c r="L22" s="34">
        <v>1000000</v>
      </c>
      <c r="M22" s="34"/>
      <c r="N22" s="34"/>
      <c r="O22" s="30">
        <v>1000000</v>
      </c>
      <c r="P22" s="34">
        <v>0</v>
      </c>
      <c r="Q22" s="34">
        <v>0</v>
      </c>
      <c r="R22" s="34">
        <v>0</v>
      </c>
      <c r="S22" s="31">
        <v>1000000</v>
      </c>
      <c r="T22" s="30">
        <v>0</v>
      </c>
      <c r="U22" s="35">
        <f t="shared" si="1"/>
        <v>0</v>
      </c>
      <c r="V22" s="30">
        <v>0</v>
      </c>
      <c r="W22" s="35">
        <f t="shared" si="2"/>
        <v>0</v>
      </c>
      <c r="X22" s="30">
        <v>0</v>
      </c>
      <c r="Y22" s="35">
        <f t="shared" si="0"/>
        <v>0</v>
      </c>
    </row>
    <row r="23" spans="2:25" ht="63.75" x14ac:dyDescent="0.25">
      <c r="B23" s="33" t="s">
        <v>69</v>
      </c>
      <c r="C23" s="60" t="s">
        <v>116</v>
      </c>
      <c r="D23" s="33" t="s">
        <v>60</v>
      </c>
      <c r="E23" s="33" t="s">
        <v>110</v>
      </c>
      <c r="F23" s="33" t="s">
        <v>58</v>
      </c>
      <c r="G23" s="33" t="s">
        <v>111</v>
      </c>
      <c r="H23" s="33">
        <v>10</v>
      </c>
      <c r="I23" s="33" t="s">
        <v>105</v>
      </c>
      <c r="J23" s="33" t="s">
        <v>106</v>
      </c>
      <c r="K23" s="33">
        <v>4</v>
      </c>
      <c r="L23" s="34">
        <v>1500000</v>
      </c>
      <c r="M23" s="34"/>
      <c r="N23" s="34"/>
      <c r="O23" s="30">
        <v>1500000</v>
      </c>
      <c r="P23" s="34">
        <v>0</v>
      </c>
      <c r="Q23" s="34">
        <v>0</v>
      </c>
      <c r="R23" s="34">
        <v>0</v>
      </c>
      <c r="S23" s="31">
        <v>1500000</v>
      </c>
      <c r="T23" s="30">
        <v>0</v>
      </c>
      <c r="U23" s="35">
        <f t="shared" si="1"/>
        <v>0</v>
      </c>
      <c r="V23" s="30">
        <v>0</v>
      </c>
      <c r="W23" s="35">
        <f t="shared" si="2"/>
        <v>0</v>
      </c>
      <c r="X23" s="30">
        <v>0</v>
      </c>
      <c r="Y23" s="35">
        <f t="shared" si="0"/>
        <v>0</v>
      </c>
    </row>
    <row r="24" spans="2:25" ht="63.75" x14ac:dyDescent="0.25">
      <c r="B24" s="33" t="s">
        <v>69</v>
      </c>
      <c r="C24" s="60" t="s">
        <v>116</v>
      </c>
      <c r="D24" s="33" t="s">
        <v>60</v>
      </c>
      <c r="E24" s="33" t="s">
        <v>95</v>
      </c>
      <c r="F24" s="33" t="s">
        <v>58</v>
      </c>
      <c r="G24" s="33" t="s">
        <v>94</v>
      </c>
      <c r="H24" s="33">
        <v>10</v>
      </c>
      <c r="I24" s="33" t="s">
        <v>105</v>
      </c>
      <c r="J24" s="33" t="s">
        <v>106</v>
      </c>
      <c r="K24" s="33">
        <v>4</v>
      </c>
      <c r="L24" s="34">
        <v>4269525</v>
      </c>
      <c r="M24" s="34"/>
      <c r="N24" s="34">
        <v>660000</v>
      </c>
      <c r="O24" s="30">
        <v>3609525</v>
      </c>
      <c r="P24" s="30">
        <v>0</v>
      </c>
      <c r="Q24" s="30">
        <v>0</v>
      </c>
      <c r="R24" s="30">
        <v>0</v>
      </c>
      <c r="S24" s="31">
        <v>3609525</v>
      </c>
      <c r="T24" s="30">
        <v>0</v>
      </c>
      <c r="U24" s="35">
        <f t="shared" si="1"/>
        <v>0</v>
      </c>
      <c r="V24" s="30">
        <v>0</v>
      </c>
      <c r="W24" s="35">
        <f t="shared" si="2"/>
        <v>0</v>
      </c>
      <c r="X24" s="30">
        <v>0</v>
      </c>
      <c r="Y24" s="65">
        <f t="shared" si="0"/>
        <v>0</v>
      </c>
    </row>
    <row r="25" spans="2:25" ht="63.75" x14ac:dyDescent="0.25">
      <c r="B25" s="33" t="s">
        <v>69</v>
      </c>
      <c r="C25" s="60" t="s">
        <v>116</v>
      </c>
      <c r="D25" s="33" t="s">
        <v>60</v>
      </c>
      <c r="E25" s="33" t="s">
        <v>75</v>
      </c>
      <c r="F25" s="33" t="s">
        <v>58</v>
      </c>
      <c r="G25" s="33" t="s">
        <v>76</v>
      </c>
      <c r="H25" s="33">
        <v>10</v>
      </c>
      <c r="I25" s="33" t="s">
        <v>105</v>
      </c>
      <c r="J25" s="33" t="s">
        <v>106</v>
      </c>
      <c r="K25" s="33">
        <v>4</v>
      </c>
      <c r="L25" s="34">
        <v>1536000</v>
      </c>
      <c r="M25" s="34"/>
      <c r="N25" s="34"/>
      <c r="O25" s="30">
        <v>1536000</v>
      </c>
      <c r="P25" s="34">
        <v>0</v>
      </c>
      <c r="Q25" s="34">
        <v>0</v>
      </c>
      <c r="R25" s="34">
        <v>0</v>
      </c>
      <c r="S25" s="31">
        <v>1536000</v>
      </c>
      <c r="T25" s="30">
        <v>0</v>
      </c>
      <c r="U25" s="35">
        <f t="shared" si="1"/>
        <v>0</v>
      </c>
      <c r="V25" s="30">
        <v>0</v>
      </c>
      <c r="W25" s="35">
        <f t="shared" si="2"/>
        <v>0</v>
      </c>
      <c r="X25" s="30">
        <v>0</v>
      </c>
      <c r="Y25" s="35">
        <f t="shared" si="0"/>
        <v>0</v>
      </c>
    </row>
    <row r="26" spans="2:25" ht="63.75" x14ac:dyDescent="0.25">
      <c r="B26" s="33" t="s">
        <v>69</v>
      </c>
      <c r="C26" s="60" t="s">
        <v>116</v>
      </c>
      <c r="D26" s="33" t="s">
        <v>60</v>
      </c>
      <c r="E26" s="33" t="s">
        <v>77</v>
      </c>
      <c r="F26" s="33" t="s">
        <v>58</v>
      </c>
      <c r="G26" s="33" t="s">
        <v>78</v>
      </c>
      <c r="H26" s="33">
        <v>10</v>
      </c>
      <c r="I26" s="33" t="s">
        <v>105</v>
      </c>
      <c r="J26" s="33" t="s">
        <v>106</v>
      </c>
      <c r="K26" s="33">
        <v>4</v>
      </c>
      <c r="L26" s="34">
        <v>45000</v>
      </c>
      <c r="M26" s="34"/>
      <c r="N26" s="34"/>
      <c r="O26" s="30">
        <v>45000</v>
      </c>
      <c r="P26" s="34">
        <v>0</v>
      </c>
      <c r="Q26" s="34">
        <v>0</v>
      </c>
      <c r="R26" s="34">
        <v>0</v>
      </c>
      <c r="S26" s="31">
        <v>45000</v>
      </c>
      <c r="T26" s="30">
        <v>0</v>
      </c>
      <c r="U26" s="35">
        <f t="shared" si="1"/>
        <v>0</v>
      </c>
      <c r="V26" s="30">
        <v>0</v>
      </c>
      <c r="W26" s="35">
        <f t="shared" si="2"/>
        <v>0</v>
      </c>
      <c r="X26" s="30">
        <v>0</v>
      </c>
      <c r="Y26" s="35">
        <f t="shared" si="0"/>
        <v>0</v>
      </c>
    </row>
    <row r="27" spans="2:25" ht="63.75" x14ac:dyDescent="0.25">
      <c r="B27" s="33" t="s">
        <v>69</v>
      </c>
      <c r="C27" s="60" t="s">
        <v>116</v>
      </c>
      <c r="D27" s="33" t="s">
        <v>60</v>
      </c>
      <c r="E27" s="33" t="s">
        <v>117</v>
      </c>
      <c r="F27" s="33" t="s">
        <v>58</v>
      </c>
      <c r="G27" s="33" t="s">
        <v>118</v>
      </c>
      <c r="H27" s="33">
        <v>10</v>
      </c>
      <c r="I27" s="33" t="s">
        <v>105</v>
      </c>
      <c r="J27" s="33" t="s">
        <v>106</v>
      </c>
      <c r="K27" s="33">
        <v>4</v>
      </c>
      <c r="L27" s="34">
        <v>0</v>
      </c>
      <c r="M27" s="34">
        <v>105892</v>
      </c>
      <c r="N27" s="34"/>
      <c r="O27" s="30">
        <v>105892</v>
      </c>
      <c r="P27" s="34">
        <v>0</v>
      </c>
      <c r="Q27" s="34">
        <v>0</v>
      </c>
      <c r="R27" s="34">
        <v>0</v>
      </c>
      <c r="S27" s="31">
        <v>105892</v>
      </c>
      <c r="T27" s="30">
        <v>105891.62</v>
      </c>
      <c r="U27" s="35">
        <f t="shared" si="1"/>
        <v>0.99999641143806894</v>
      </c>
      <c r="V27" s="30">
        <v>0</v>
      </c>
      <c r="W27" s="35">
        <f t="shared" si="2"/>
        <v>0</v>
      </c>
      <c r="X27" s="30">
        <v>0</v>
      </c>
      <c r="Y27" s="35">
        <f t="shared" si="0"/>
        <v>0</v>
      </c>
    </row>
    <row r="28" spans="2:25" ht="63.75" x14ac:dyDescent="0.25">
      <c r="B28" s="33" t="s">
        <v>69</v>
      </c>
      <c r="C28" s="60" t="s">
        <v>116</v>
      </c>
      <c r="D28" s="33" t="s">
        <v>60</v>
      </c>
      <c r="E28" s="33" t="s">
        <v>119</v>
      </c>
      <c r="F28" s="33" t="s">
        <v>58</v>
      </c>
      <c r="G28" s="33" t="s">
        <v>120</v>
      </c>
      <c r="H28" s="33" t="s">
        <v>121</v>
      </c>
      <c r="I28" s="33" t="s">
        <v>105</v>
      </c>
      <c r="J28" s="33" t="s">
        <v>106</v>
      </c>
      <c r="K28" s="33" t="s">
        <v>96</v>
      </c>
      <c r="L28" s="34">
        <v>0</v>
      </c>
      <c r="M28" s="34">
        <v>17756</v>
      </c>
      <c r="N28" s="34"/>
      <c r="O28" s="30">
        <v>17756</v>
      </c>
      <c r="P28" s="34">
        <v>0</v>
      </c>
      <c r="Q28" s="34">
        <v>0</v>
      </c>
      <c r="R28" s="34">
        <v>0</v>
      </c>
      <c r="S28" s="31">
        <v>17756</v>
      </c>
      <c r="T28" s="30">
        <v>17755.97</v>
      </c>
      <c r="U28" s="67">
        <f t="shared" si="1"/>
        <v>0.9999983104302772</v>
      </c>
      <c r="V28" s="30">
        <v>11869.64</v>
      </c>
      <c r="W28" s="35">
        <f t="shared" si="2"/>
        <v>0.66848614552827212</v>
      </c>
      <c r="X28" s="30">
        <v>11869.64</v>
      </c>
      <c r="Y28" s="35">
        <f t="shared" si="0"/>
        <v>0.66848614552827212</v>
      </c>
    </row>
    <row r="29" spans="2:25" ht="63.75" x14ac:dyDescent="0.25">
      <c r="B29" s="33" t="s">
        <v>69</v>
      </c>
      <c r="C29" s="60" t="s">
        <v>116</v>
      </c>
      <c r="D29" s="33" t="s">
        <v>60</v>
      </c>
      <c r="E29" s="33" t="s">
        <v>130</v>
      </c>
      <c r="F29" s="33" t="s">
        <v>58</v>
      </c>
      <c r="G29" s="33" t="s">
        <v>131</v>
      </c>
      <c r="H29" s="33" t="s">
        <v>121</v>
      </c>
      <c r="I29" s="33" t="s">
        <v>105</v>
      </c>
      <c r="J29" s="33" t="s">
        <v>106</v>
      </c>
      <c r="K29" s="33" t="s">
        <v>96</v>
      </c>
      <c r="L29" s="34"/>
      <c r="M29" s="34">
        <v>22027</v>
      </c>
      <c r="N29" s="34"/>
      <c r="O29" s="30">
        <v>22027</v>
      </c>
      <c r="P29" s="34">
        <v>0</v>
      </c>
      <c r="Q29" s="34">
        <v>0</v>
      </c>
      <c r="R29" s="34">
        <v>0</v>
      </c>
      <c r="S29" s="31">
        <v>22027</v>
      </c>
      <c r="T29" s="30">
        <v>22026.080000000002</v>
      </c>
      <c r="U29" s="67">
        <f t="shared" si="1"/>
        <v>0.99995823307758669</v>
      </c>
      <c r="V29" s="30">
        <v>0</v>
      </c>
      <c r="W29" s="35">
        <f t="shared" si="2"/>
        <v>0</v>
      </c>
      <c r="X29" s="30">
        <v>0</v>
      </c>
      <c r="Y29" s="35">
        <f t="shared" si="0"/>
        <v>0</v>
      </c>
    </row>
    <row r="30" spans="2:25" ht="38.25" x14ac:dyDescent="0.25">
      <c r="B30" s="33" t="s">
        <v>69</v>
      </c>
      <c r="C30" s="60" t="s">
        <v>116</v>
      </c>
      <c r="D30" s="33" t="s">
        <v>60</v>
      </c>
      <c r="E30" s="33" t="s">
        <v>79</v>
      </c>
      <c r="F30" s="33" t="s">
        <v>58</v>
      </c>
      <c r="G30" s="33" t="s">
        <v>80</v>
      </c>
      <c r="H30" s="33">
        <v>10</v>
      </c>
      <c r="I30" s="33" t="s">
        <v>105</v>
      </c>
      <c r="J30" s="33" t="s">
        <v>106</v>
      </c>
      <c r="K30" s="33">
        <v>3</v>
      </c>
      <c r="L30" s="34">
        <v>142360378</v>
      </c>
      <c r="M30" s="34">
        <v>9532000</v>
      </c>
      <c r="N30" s="34"/>
      <c r="O30" s="30">
        <v>151892378</v>
      </c>
      <c r="P30" s="34">
        <v>0</v>
      </c>
      <c r="Q30" s="34">
        <v>0</v>
      </c>
      <c r="R30" s="34">
        <v>0</v>
      </c>
      <c r="S30" s="31">
        <v>151892378</v>
      </c>
      <c r="T30" s="30">
        <v>88228482.780000001</v>
      </c>
      <c r="U30" s="35">
        <f t="shared" si="1"/>
        <v>0.58086181770095136</v>
      </c>
      <c r="V30" s="30">
        <v>22182881.09</v>
      </c>
      <c r="W30" s="35">
        <f t="shared" si="2"/>
        <v>0.14604341167138749</v>
      </c>
      <c r="X30" s="30">
        <v>21876710.670000002</v>
      </c>
      <c r="Y30" s="35">
        <f t="shared" si="0"/>
        <v>0.14402770539282755</v>
      </c>
    </row>
    <row r="31" spans="2:25" ht="38.25" x14ac:dyDescent="0.25">
      <c r="B31" s="33" t="s">
        <v>69</v>
      </c>
      <c r="C31" s="60" t="s">
        <v>116</v>
      </c>
      <c r="D31" s="33" t="s">
        <v>60</v>
      </c>
      <c r="E31" s="33" t="s">
        <v>79</v>
      </c>
      <c r="F31" s="33" t="s">
        <v>58</v>
      </c>
      <c r="G31" s="33" t="s">
        <v>80</v>
      </c>
      <c r="H31" s="33">
        <v>10</v>
      </c>
      <c r="I31" s="33" t="s">
        <v>105</v>
      </c>
      <c r="J31" s="33" t="s">
        <v>106</v>
      </c>
      <c r="K31" s="33">
        <v>4</v>
      </c>
      <c r="L31" s="34">
        <v>44368960.99666667</v>
      </c>
      <c r="M31" s="34">
        <v>359000</v>
      </c>
      <c r="N31" s="34">
        <v>10341000</v>
      </c>
      <c r="O31" s="30">
        <v>34386960.99666667</v>
      </c>
      <c r="P31" s="34">
        <v>0</v>
      </c>
      <c r="Q31" s="34">
        <v>0</v>
      </c>
      <c r="R31" s="34">
        <v>0</v>
      </c>
      <c r="S31" s="31">
        <v>34386960.99666667</v>
      </c>
      <c r="T31" s="30">
        <v>3427915.63</v>
      </c>
      <c r="U31" s="35">
        <f t="shared" si="1"/>
        <v>9.9686495422851934E-2</v>
      </c>
      <c r="V31" s="30">
        <v>520181.68</v>
      </c>
      <c r="W31" s="35">
        <f t="shared" si="2"/>
        <v>1.5127294326777648E-2</v>
      </c>
      <c r="X31" s="30">
        <v>520181.68</v>
      </c>
      <c r="Y31" s="35">
        <f t="shared" si="0"/>
        <v>1.5127294326777648E-2</v>
      </c>
    </row>
    <row r="32" spans="2:25" ht="51" x14ac:dyDescent="0.25">
      <c r="B32" s="33" t="s">
        <v>69</v>
      </c>
      <c r="C32" s="60" t="s">
        <v>116</v>
      </c>
      <c r="D32" s="33" t="s">
        <v>81</v>
      </c>
      <c r="E32" s="33" t="s">
        <v>82</v>
      </c>
      <c r="F32" s="33" t="s">
        <v>58</v>
      </c>
      <c r="G32" s="33" t="s">
        <v>83</v>
      </c>
      <c r="H32" s="33">
        <v>10</v>
      </c>
      <c r="I32" s="33" t="s">
        <v>105</v>
      </c>
      <c r="J32" s="33" t="s">
        <v>106</v>
      </c>
      <c r="K32" s="33">
        <v>3</v>
      </c>
      <c r="L32" s="34">
        <v>2585082</v>
      </c>
      <c r="M32" s="34">
        <v>450000</v>
      </c>
      <c r="N32" s="34"/>
      <c r="O32" s="30">
        <v>3035082</v>
      </c>
      <c r="P32" s="34">
        <v>0</v>
      </c>
      <c r="Q32" s="34">
        <v>0</v>
      </c>
      <c r="R32" s="34">
        <v>0</v>
      </c>
      <c r="S32" s="31">
        <v>3035082</v>
      </c>
      <c r="T32" s="30">
        <v>1066621.04</v>
      </c>
      <c r="U32" s="35">
        <f t="shared" si="1"/>
        <v>0.35143071587522184</v>
      </c>
      <c r="V32" s="30">
        <v>491176.09</v>
      </c>
      <c r="W32" s="35">
        <f t="shared" si="2"/>
        <v>0.16183288952324848</v>
      </c>
      <c r="X32" s="30">
        <v>491176.09</v>
      </c>
      <c r="Y32" s="35">
        <f t="shared" si="0"/>
        <v>0.16183288952324848</v>
      </c>
    </row>
    <row r="33" spans="2:25" ht="63.75" x14ac:dyDescent="0.25">
      <c r="B33" s="33" t="s">
        <v>84</v>
      </c>
      <c r="C33" s="61" t="s">
        <v>127</v>
      </c>
      <c r="D33" s="33" t="s">
        <v>81</v>
      </c>
      <c r="E33" s="33" t="s">
        <v>85</v>
      </c>
      <c r="F33" s="33" t="s">
        <v>58</v>
      </c>
      <c r="G33" s="33" t="s">
        <v>86</v>
      </c>
      <c r="H33" s="33">
        <v>10</v>
      </c>
      <c r="I33" s="33" t="s">
        <v>113</v>
      </c>
      <c r="J33" s="33" t="s">
        <v>100</v>
      </c>
      <c r="K33" s="33">
        <v>3</v>
      </c>
      <c r="L33" s="34">
        <v>929000</v>
      </c>
      <c r="M33" s="34"/>
      <c r="N33" s="34"/>
      <c r="O33" s="30">
        <v>929000</v>
      </c>
      <c r="P33" s="34">
        <v>0</v>
      </c>
      <c r="Q33" s="34">
        <v>0</v>
      </c>
      <c r="R33" s="34">
        <v>0</v>
      </c>
      <c r="S33" s="31">
        <v>929000</v>
      </c>
      <c r="T33" s="30">
        <v>480314.53</v>
      </c>
      <c r="U33" s="35">
        <f t="shared" si="1"/>
        <v>0.51702317545748122</v>
      </c>
      <c r="V33" s="30">
        <v>148737.23000000001</v>
      </c>
      <c r="W33" s="35">
        <f t="shared" si="2"/>
        <v>0.16010466092572659</v>
      </c>
      <c r="X33" s="30">
        <v>148737.23000000001</v>
      </c>
      <c r="Y33" s="35">
        <f t="shared" si="0"/>
        <v>0.16010466092572659</v>
      </c>
    </row>
    <row r="34" spans="2:25" ht="38.25" x14ac:dyDescent="0.25">
      <c r="B34" s="33" t="s">
        <v>87</v>
      </c>
      <c r="C34" s="61" t="s">
        <v>128</v>
      </c>
      <c r="D34" s="33" t="s">
        <v>60</v>
      </c>
      <c r="E34" s="33" t="s">
        <v>88</v>
      </c>
      <c r="F34" s="33" t="s">
        <v>58</v>
      </c>
      <c r="G34" s="33" t="s">
        <v>89</v>
      </c>
      <c r="H34" s="33">
        <v>10</v>
      </c>
      <c r="I34" s="33" t="s">
        <v>105</v>
      </c>
      <c r="J34" s="33" t="s">
        <v>106</v>
      </c>
      <c r="K34" s="33">
        <v>3</v>
      </c>
      <c r="L34" s="34">
        <v>14919999.999999998</v>
      </c>
      <c r="M34" s="34"/>
      <c r="N34" s="34"/>
      <c r="O34" s="30">
        <v>14919999.999999998</v>
      </c>
      <c r="P34" s="34">
        <v>0</v>
      </c>
      <c r="Q34" s="34">
        <v>0</v>
      </c>
      <c r="R34" s="34">
        <v>0</v>
      </c>
      <c r="S34" s="31">
        <v>14919999.999999998</v>
      </c>
      <c r="T34" s="30">
        <v>10963340.99</v>
      </c>
      <c r="U34" s="35">
        <f t="shared" si="1"/>
        <v>0.73480837734584459</v>
      </c>
      <c r="V34" s="30">
        <v>2016594.84</v>
      </c>
      <c r="W34" s="35">
        <f t="shared" si="2"/>
        <v>0.13516051206434318</v>
      </c>
      <c r="X34" s="30">
        <v>2016594.84</v>
      </c>
      <c r="Y34" s="35">
        <f t="shared" si="0"/>
        <v>0.13516051206434318</v>
      </c>
    </row>
    <row r="35" spans="2:25" ht="38.25" x14ac:dyDescent="0.25">
      <c r="B35" s="33" t="s">
        <v>90</v>
      </c>
      <c r="C35" s="61" t="s">
        <v>129</v>
      </c>
      <c r="D35" s="33" t="s">
        <v>91</v>
      </c>
      <c r="E35" s="33" t="s">
        <v>92</v>
      </c>
      <c r="F35" s="33" t="s">
        <v>58</v>
      </c>
      <c r="G35" s="33" t="s">
        <v>93</v>
      </c>
      <c r="H35" s="33">
        <v>10</v>
      </c>
      <c r="I35" s="33" t="s">
        <v>105</v>
      </c>
      <c r="J35" s="33" t="s">
        <v>106</v>
      </c>
      <c r="K35" s="33">
        <v>3</v>
      </c>
      <c r="L35" s="34">
        <v>40290</v>
      </c>
      <c r="M35" s="34"/>
      <c r="N35" s="34"/>
      <c r="O35" s="30">
        <v>40290</v>
      </c>
      <c r="P35" s="34">
        <v>0</v>
      </c>
      <c r="Q35" s="34">
        <v>0</v>
      </c>
      <c r="R35" s="34">
        <v>0</v>
      </c>
      <c r="S35" s="31">
        <v>40290</v>
      </c>
      <c r="T35" s="30">
        <v>8800</v>
      </c>
      <c r="U35" s="35">
        <f t="shared" si="1"/>
        <v>0.21841648051625714</v>
      </c>
      <c r="V35" s="30">
        <v>8800</v>
      </c>
      <c r="W35" s="35">
        <f t="shared" si="2"/>
        <v>0.21841648051625714</v>
      </c>
      <c r="X35" s="30">
        <v>8800</v>
      </c>
      <c r="Y35" s="35">
        <f t="shared" si="0"/>
        <v>0.21841648051625714</v>
      </c>
    </row>
    <row r="36" spans="2:25" ht="25.5" customHeight="1" thickBot="1" x14ac:dyDescent="0.3">
      <c r="B36" s="33" t="s">
        <v>90</v>
      </c>
      <c r="C36" s="61" t="s">
        <v>129</v>
      </c>
      <c r="D36" s="33" t="s">
        <v>91</v>
      </c>
      <c r="E36" s="33" t="s">
        <v>92</v>
      </c>
      <c r="F36" s="33" t="s">
        <v>58</v>
      </c>
      <c r="G36" s="33" t="s">
        <v>93</v>
      </c>
      <c r="H36" s="33">
        <v>10</v>
      </c>
      <c r="I36" s="33" t="s">
        <v>105</v>
      </c>
      <c r="J36" s="33" t="s">
        <v>106</v>
      </c>
      <c r="K36" s="33" t="s">
        <v>96</v>
      </c>
      <c r="L36" s="34">
        <v>3867710</v>
      </c>
      <c r="M36" s="34"/>
      <c r="N36" s="34"/>
      <c r="O36" s="30">
        <v>3867710</v>
      </c>
      <c r="P36" s="34">
        <v>0</v>
      </c>
      <c r="Q36" s="34">
        <v>0</v>
      </c>
      <c r="R36" s="34">
        <v>0</v>
      </c>
      <c r="S36" s="31">
        <v>3867710</v>
      </c>
      <c r="T36" s="30">
        <v>20000</v>
      </c>
      <c r="U36" s="35">
        <f t="shared" si="1"/>
        <v>5.1710185096607558E-3</v>
      </c>
      <c r="V36" s="30">
        <v>20000</v>
      </c>
      <c r="W36" s="35">
        <f t="shared" si="2"/>
        <v>5.1710185096607558E-3</v>
      </c>
      <c r="X36" s="30">
        <v>20000</v>
      </c>
      <c r="Y36" s="35">
        <f t="shared" si="0"/>
        <v>5.1710185096607558E-3</v>
      </c>
    </row>
    <row r="37" spans="2:25" ht="13.5" thickTop="1" x14ac:dyDescent="0.25">
      <c r="B37" s="21" t="s">
        <v>41</v>
      </c>
      <c r="C37" s="22"/>
      <c r="D37" s="21"/>
      <c r="E37" s="57"/>
      <c r="F37" s="21"/>
      <c r="G37" s="21"/>
      <c r="H37" s="21"/>
      <c r="I37" s="21"/>
      <c r="J37" s="21"/>
      <c r="K37" s="21"/>
      <c r="L37" s="58">
        <v>1969228999.9970255</v>
      </c>
      <c r="M37" s="58">
        <v>16505675</v>
      </c>
      <c r="N37" s="58">
        <v>16505675</v>
      </c>
      <c r="O37" s="58">
        <v>1969228999.9970255</v>
      </c>
      <c r="P37" s="59">
        <v>0</v>
      </c>
      <c r="Q37" s="59">
        <v>0</v>
      </c>
      <c r="R37" s="59">
        <v>-264152.27</v>
      </c>
      <c r="S37" s="58">
        <v>1968964847.7270255</v>
      </c>
      <c r="T37" s="58">
        <v>554057296.77999997</v>
      </c>
      <c r="U37" s="66">
        <v>0.28139522014301277</v>
      </c>
      <c r="V37" s="58">
        <v>436812766.66999996</v>
      </c>
      <c r="W37" s="25">
        <v>0.2218489411704109</v>
      </c>
      <c r="X37" s="23">
        <v>435232576.56999999</v>
      </c>
      <c r="Y37" s="26">
        <v>0.22104639251047717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ABR/2023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4"/>
  <sheetViews>
    <sheetView showGridLines="0" tabSelected="1" topLeftCell="C1" zoomScale="80" zoomScaleNormal="80" workbookViewId="0">
      <selection activeCell="S42" sqref="S42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bestFit="1" customWidth="1"/>
    <col min="22" max="22" width="15.5703125" style="2" bestFit="1" customWidth="1"/>
    <col min="23" max="23" width="7.42578125" style="3" bestFit="1" customWidth="1"/>
    <col min="24" max="24" width="15.57031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73" t="s">
        <v>0</v>
      </c>
      <c r="C2" s="75"/>
      <c r="D2" s="75"/>
      <c r="E2" s="75"/>
      <c r="F2" s="75"/>
      <c r="G2" s="75"/>
      <c r="H2" s="75"/>
      <c r="I2" s="75"/>
      <c r="J2" s="75"/>
      <c r="K2" s="83"/>
      <c r="L2" s="71" t="s">
        <v>1</v>
      </c>
      <c r="M2" s="84" t="s">
        <v>2</v>
      </c>
      <c r="N2" s="85"/>
      <c r="O2" s="71" t="s">
        <v>3</v>
      </c>
      <c r="P2" s="71" t="s">
        <v>4</v>
      </c>
      <c r="Q2" s="73" t="s">
        <v>5</v>
      </c>
      <c r="R2" s="83"/>
      <c r="S2" s="71" t="s">
        <v>6</v>
      </c>
      <c r="T2" s="73" t="s">
        <v>7</v>
      </c>
      <c r="U2" s="74"/>
      <c r="V2" s="75"/>
      <c r="W2" s="74"/>
      <c r="X2" s="75"/>
      <c r="Y2" s="76"/>
    </row>
    <row r="3" spans="2:25" x14ac:dyDescent="0.25">
      <c r="B3" s="77" t="s">
        <v>8</v>
      </c>
      <c r="C3" s="78"/>
      <c r="D3" s="79" t="s">
        <v>9</v>
      </c>
      <c r="E3" s="79" t="s">
        <v>10</v>
      </c>
      <c r="F3" s="81" t="s">
        <v>11</v>
      </c>
      <c r="G3" s="82"/>
      <c r="H3" s="79" t="s">
        <v>12</v>
      </c>
      <c r="I3" s="77" t="s">
        <v>13</v>
      </c>
      <c r="J3" s="78"/>
      <c r="K3" s="79" t="s">
        <v>14</v>
      </c>
      <c r="L3" s="72"/>
      <c r="M3" s="68" t="s">
        <v>15</v>
      </c>
      <c r="N3" s="68" t="s">
        <v>16</v>
      </c>
      <c r="O3" s="72"/>
      <c r="P3" s="72"/>
      <c r="Q3" s="4" t="s">
        <v>17</v>
      </c>
      <c r="R3" s="4" t="s">
        <v>18</v>
      </c>
      <c r="S3" s="72"/>
      <c r="T3" s="69" t="s">
        <v>19</v>
      </c>
      <c r="U3" s="5" t="s">
        <v>20</v>
      </c>
      <c r="V3" s="6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70" t="s">
        <v>23</v>
      </c>
      <c r="C4" s="70" t="s">
        <v>24</v>
      </c>
      <c r="D4" s="80"/>
      <c r="E4" s="80"/>
      <c r="F4" s="70" t="s">
        <v>25</v>
      </c>
      <c r="G4" s="70" t="s">
        <v>26</v>
      </c>
      <c r="H4" s="80"/>
      <c r="I4" s="70" t="s">
        <v>23</v>
      </c>
      <c r="J4" s="70" t="s">
        <v>24</v>
      </c>
      <c r="K4" s="80"/>
      <c r="L4" s="7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7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55" t="s">
        <v>42</v>
      </c>
      <c r="C5" s="54" t="s">
        <v>122</v>
      </c>
      <c r="D5" s="55" t="s">
        <v>43</v>
      </c>
      <c r="E5" s="55" t="s">
        <v>44</v>
      </c>
      <c r="F5" s="55" t="s">
        <v>45</v>
      </c>
      <c r="G5" s="55" t="s">
        <v>46</v>
      </c>
      <c r="H5" s="55">
        <v>20</v>
      </c>
      <c r="I5" s="55">
        <v>1500</v>
      </c>
      <c r="J5" s="55" t="s">
        <v>100</v>
      </c>
      <c r="K5" s="55">
        <v>1</v>
      </c>
      <c r="L5" s="56">
        <v>33884717.99654258</v>
      </c>
      <c r="M5" s="56"/>
      <c r="N5" s="56"/>
      <c r="O5" s="30">
        <v>33884717.99654258</v>
      </c>
      <c r="P5" s="56">
        <v>0</v>
      </c>
      <c r="Q5" s="56">
        <v>0</v>
      </c>
      <c r="R5" s="56">
        <v>0</v>
      </c>
      <c r="S5" s="56">
        <v>33884717.99654258</v>
      </c>
      <c r="T5" s="30">
        <v>13261965.92</v>
      </c>
      <c r="U5" s="62">
        <v>0.39138486917179544</v>
      </c>
      <c r="V5" s="63">
        <v>13261965.92</v>
      </c>
      <c r="W5" s="62">
        <v>0.39138486917179544</v>
      </c>
      <c r="X5" s="56">
        <v>13261965.92</v>
      </c>
      <c r="Y5" s="14">
        <v>0.39138486917179544</v>
      </c>
    </row>
    <row r="6" spans="2:25" ht="63.75" x14ac:dyDescent="0.25">
      <c r="B6" s="37" t="s">
        <v>42</v>
      </c>
      <c r="C6" s="60" t="s">
        <v>122</v>
      </c>
      <c r="D6" s="37" t="s">
        <v>47</v>
      </c>
      <c r="E6" s="37" t="s">
        <v>48</v>
      </c>
      <c r="F6" s="37" t="s">
        <v>45</v>
      </c>
      <c r="G6" s="37" t="s">
        <v>49</v>
      </c>
      <c r="H6" s="37">
        <v>20</v>
      </c>
      <c r="I6" s="37">
        <v>1500</v>
      </c>
      <c r="J6" s="37" t="s">
        <v>100</v>
      </c>
      <c r="K6" s="37">
        <v>1</v>
      </c>
      <c r="L6" s="30">
        <v>161741840.00096563</v>
      </c>
      <c r="M6" s="30"/>
      <c r="N6" s="30"/>
      <c r="O6" s="30">
        <v>161741840.00096563</v>
      </c>
      <c r="P6" s="30">
        <v>0</v>
      </c>
      <c r="Q6" s="30">
        <v>0</v>
      </c>
      <c r="R6" s="30">
        <v>0</v>
      </c>
      <c r="S6" s="31">
        <v>161741840.00096563</v>
      </c>
      <c r="T6" s="30">
        <v>58906361.060000002</v>
      </c>
      <c r="U6" s="35">
        <v>0.36419989447163653</v>
      </c>
      <c r="V6" s="64">
        <v>58906361.060000002</v>
      </c>
      <c r="W6" s="35">
        <v>0.36419989447163653</v>
      </c>
      <c r="X6" s="30">
        <v>58906361.060000002</v>
      </c>
      <c r="Y6" s="35">
        <v>0.36419989447163653</v>
      </c>
    </row>
    <row r="7" spans="2:25" ht="76.5" x14ac:dyDescent="0.25">
      <c r="B7" s="37" t="s">
        <v>42</v>
      </c>
      <c r="C7" s="60" t="s">
        <v>122</v>
      </c>
      <c r="D7" s="37" t="s">
        <v>50</v>
      </c>
      <c r="E7" s="37" t="s">
        <v>51</v>
      </c>
      <c r="F7" s="37" t="s">
        <v>45</v>
      </c>
      <c r="G7" s="37" t="s">
        <v>52</v>
      </c>
      <c r="H7" s="37">
        <v>20</v>
      </c>
      <c r="I7" s="37">
        <v>1500</v>
      </c>
      <c r="J7" s="37" t="s">
        <v>100</v>
      </c>
      <c r="K7" s="37">
        <v>1</v>
      </c>
      <c r="L7" s="30">
        <v>3969164.998722611</v>
      </c>
      <c r="M7" s="30"/>
      <c r="N7" s="30"/>
      <c r="O7" s="30">
        <v>3969164.998722611</v>
      </c>
      <c r="P7" s="30">
        <v>0</v>
      </c>
      <c r="Q7" s="30">
        <v>0</v>
      </c>
      <c r="R7" s="30">
        <v>0</v>
      </c>
      <c r="S7" s="31">
        <v>3969164.998722611</v>
      </c>
      <c r="T7" s="30">
        <v>1467463.32</v>
      </c>
      <c r="U7" s="35">
        <v>0.36971587738788159</v>
      </c>
      <c r="V7" s="64">
        <v>1467463.32</v>
      </c>
      <c r="W7" s="35">
        <v>0.36971587738788159</v>
      </c>
      <c r="X7" s="64">
        <v>1467463.32</v>
      </c>
      <c r="Y7" s="35">
        <v>0.36971587738788159</v>
      </c>
    </row>
    <row r="8" spans="2:25" ht="51" x14ac:dyDescent="0.25">
      <c r="B8" s="37" t="s">
        <v>42</v>
      </c>
      <c r="C8" s="60" t="s">
        <v>122</v>
      </c>
      <c r="D8" s="37" t="s">
        <v>53</v>
      </c>
      <c r="E8" s="37" t="s">
        <v>54</v>
      </c>
      <c r="F8" s="37" t="s">
        <v>55</v>
      </c>
      <c r="G8" s="37" t="s">
        <v>56</v>
      </c>
      <c r="H8" s="37">
        <v>10</v>
      </c>
      <c r="I8" s="37">
        <v>1500</v>
      </c>
      <c r="J8" s="37" t="s">
        <v>100</v>
      </c>
      <c r="K8" s="37">
        <v>3</v>
      </c>
      <c r="L8" s="30">
        <v>125090000</v>
      </c>
      <c r="M8" s="30"/>
      <c r="N8" s="30"/>
      <c r="O8" s="30">
        <v>125090000</v>
      </c>
      <c r="P8" s="30">
        <v>0</v>
      </c>
      <c r="Q8" s="30">
        <v>0</v>
      </c>
      <c r="R8" s="30">
        <v>0</v>
      </c>
      <c r="S8" s="31">
        <v>125090000</v>
      </c>
      <c r="T8" s="30">
        <v>0</v>
      </c>
      <c r="U8" s="35">
        <v>0</v>
      </c>
      <c r="V8" s="30">
        <v>0</v>
      </c>
      <c r="W8" s="35">
        <v>0</v>
      </c>
      <c r="X8" s="30">
        <v>0</v>
      </c>
      <c r="Y8" s="35">
        <v>0</v>
      </c>
    </row>
    <row r="9" spans="2:25" ht="51" x14ac:dyDescent="0.25">
      <c r="B9" s="33" t="s">
        <v>42</v>
      </c>
      <c r="C9" s="61" t="s">
        <v>122</v>
      </c>
      <c r="D9" s="33" t="s">
        <v>53</v>
      </c>
      <c r="E9" s="33" t="s">
        <v>54</v>
      </c>
      <c r="F9" s="33" t="s">
        <v>55</v>
      </c>
      <c r="G9" s="33" t="s">
        <v>56</v>
      </c>
      <c r="H9" s="33">
        <v>10</v>
      </c>
      <c r="I9" s="33" t="s">
        <v>132</v>
      </c>
      <c r="J9" s="33" t="s">
        <v>133</v>
      </c>
      <c r="K9" s="33" t="s">
        <v>125</v>
      </c>
      <c r="L9" s="34">
        <v>0</v>
      </c>
      <c r="M9" s="34">
        <v>46109808</v>
      </c>
      <c r="N9" s="34"/>
      <c r="O9" s="30">
        <v>46109808</v>
      </c>
      <c r="P9" s="34"/>
      <c r="Q9" s="34"/>
      <c r="R9" s="34"/>
      <c r="S9" s="31">
        <v>46109808</v>
      </c>
      <c r="T9" s="34">
        <v>0</v>
      </c>
      <c r="U9" s="65">
        <v>0</v>
      </c>
      <c r="V9" s="34">
        <v>0</v>
      </c>
      <c r="W9" s="65">
        <v>0</v>
      </c>
      <c r="X9" s="34">
        <v>0</v>
      </c>
      <c r="Y9" s="65">
        <v>0</v>
      </c>
    </row>
    <row r="10" spans="2:25" ht="51" x14ac:dyDescent="0.25">
      <c r="B10" s="33" t="s">
        <v>42</v>
      </c>
      <c r="C10" s="61" t="s">
        <v>122</v>
      </c>
      <c r="D10" s="33" t="s">
        <v>53</v>
      </c>
      <c r="E10" s="33" t="s">
        <v>54</v>
      </c>
      <c r="F10" s="33" t="s">
        <v>55</v>
      </c>
      <c r="G10" s="33" t="s">
        <v>56</v>
      </c>
      <c r="H10" s="33">
        <v>10</v>
      </c>
      <c r="I10" s="33" t="s">
        <v>101</v>
      </c>
      <c r="J10" s="33" t="s">
        <v>102</v>
      </c>
      <c r="K10" s="33">
        <v>3</v>
      </c>
      <c r="L10" s="34">
        <v>180000000</v>
      </c>
      <c r="M10" s="34">
        <v>0</v>
      </c>
      <c r="N10" s="34">
        <v>15025000</v>
      </c>
      <c r="O10" s="30">
        <v>164975000</v>
      </c>
      <c r="P10" s="34">
        <v>0</v>
      </c>
      <c r="Q10" s="34">
        <v>0</v>
      </c>
      <c r="R10" s="34">
        <v>0</v>
      </c>
      <c r="S10" s="31">
        <v>164975000</v>
      </c>
      <c r="T10" s="34">
        <v>0</v>
      </c>
      <c r="U10" s="65">
        <v>0</v>
      </c>
      <c r="V10" s="34">
        <v>0</v>
      </c>
      <c r="W10" s="65">
        <v>0</v>
      </c>
      <c r="X10" s="34">
        <v>0</v>
      </c>
      <c r="Y10" s="65">
        <v>0</v>
      </c>
    </row>
    <row r="11" spans="2:25" ht="51" x14ac:dyDescent="0.25">
      <c r="B11" s="33" t="s">
        <v>42</v>
      </c>
      <c r="C11" s="61" t="s">
        <v>122</v>
      </c>
      <c r="D11" s="33" t="s">
        <v>53</v>
      </c>
      <c r="E11" s="33" t="s">
        <v>54</v>
      </c>
      <c r="F11" s="33" t="s">
        <v>55</v>
      </c>
      <c r="G11" s="33" t="s">
        <v>56</v>
      </c>
      <c r="H11" s="33" t="s">
        <v>121</v>
      </c>
      <c r="I11" s="33" t="s">
        <v>123</v>
      </c>
      <c r="J11" s="33" t="s">
        <v>124</v>
      </c>
      <c r="K11" s="33" t="s">
        <v>125</v>
      </c>
      <c r="L11" s="34">
        <v>0</v>
      </c>
      <c r="M11" s="34">
        <v>15025000</v>
      </c>
      <c r="N11" s="34">
        <v>0</v>
      </c>
      <c r="O11" s="30">
        <v>15025000</v>
      </c>
      <c r="P11" s="34">
        <v>0</v>
      </c>
      <c r="Q11" s="34">
        <v>0</v>
      </c>
      <c r="R11" s="34">
        <v>0</v>
      </c>
      <c r="S11" s="31">
        <v>15025000</v>
      </c>
      <c r="T11" s="34">
        <v>0</v>
      </c>
      <c r="U11" s="65">
        <v>0</v>
      </c>
      <c r="V11" s="34">
        <v>0</v>
      </c>
      <c r="W11" s="65">
        <v>0</v>
      </c>
      <c r="X11" s="34">
        <v>0</v>
      </c>
      <c r="Y11" s="65">
        <v>0</v>
      </c>
    </row>
    <row r="12" spans="2:25" ht="38.25" x14ac:dyDescent="0.25">
      <c r="B12" s="37" t="s">
        <v>42</v>
      </c>
      <c r="C12" s="60" t="s">
        <v>122</v>
      </c>
      <c r="D12" s="37" t="s">
        <v>60</v>
      </c>
      <c r="E12" s="37" t="s">
        <v>61</v>
      </c>
      <c r="F12" s="37" t="s">
        <v>58</v>
      </c>
      <c r="G12" s="37" t="s">
        <v>62</v>
      </c>
      <c r="H12" s="37">
        <v>10</v>
      </c>
      <c r="I12" s="37">
        <v>1500</v>
      </c>
      <c r="J12" s="37" t="s">
        <v>100</v>
      </c>
      <c r="K12" s="37">
        <v>1</v>
      </c>
      <c r="L12" s="30">
        <v>985696277.00412798</v>
      </c>
      <c r="M12" s="30"/>
      <c r="N12" s="30"/>
      <c r="O12" s="30">
        <v>985696277.00412798</v>
      </c>
      <c r="P12" s="30"/>
      <c r="Q12" s="30">
        <v>0</v>
      </c>
      <c r="R12" s="30">
        <v>0</v>
      </c>
      <c r="S12" s="31">
        <v>985696277.00412798</v>
      </c>
      <c r="T12" s="30">
        <v>354500797.81999999</v>
      </c>
      <c r="U12" s="35">
        <v>0.35964506115154515</v>
      </c>
      <c r="V12" s="30">
        <v>352979793.07999998</v>
      </c>
      <c r="W12" s="35">
        <v>0.35810198467303511</v>
      </c>
      <c r="X12" s="30">
        <v>352979793.07999998</v>
      </c>
      <c r="Y12" s="35">
        <v>0.35810198467303511</v>
      </c>
    </row>
    <row r="13" spans="2:25" ht="51" x14ac:dyDescent="0.25">
      <c r="B13" s="37" t="s">
        <v>42</v>
      </c>
      <c r="C13" s="60" t="s">
        <v>122</v>
      </c>
      <c r="D13" s="37" t="s">
        <v>50</v>
      </c>
      <c r="E13" s="37" t="s">
        <v>57</v>
      </c>
      <c r="F13" s="37" t="s">
        <v>58</v>
      </c>
      <c r="G13" s="37" t="s">
        <v>59</v>
      </c>
      <c r="H13" s="37">
        <v>20</v>
      </c>
      <c r="I13" s="37">
        <v>1500</v>
      </c>
      <c r="J13" s="37" t="s">
        <v>100</v>
      </c>
      <c r="K13" s="37">
        <v>3</v>
      </c>
      <c r="L13" s="30">
        <v>45844517</v>
      </c>
      <c r="M13" s="30"/>
      <c r="N13" s="30"/>
      <c r="O13" s="30">
        <v>45844517</v>
      </c>
      <c r="P13" s="30">
        <v>0</v>
      </c>
      <c r="Q13" s="30">
        <v>0</v>
      </c>
      <c r="R13" s="30">
        <v>0</v>
      </c>
      <c r="S13" s="31">
        <v>45844517</v>
      </c>
      <c r="T13" s="30">
        <v>18716648.190000001</v>
      </c>
      <c r="U13" s="35">
        <v>0.40826361394537108</v>
      </c>
      <c r="V13" s="30">
        <v>18716648.190000001</v>
      </c>
      <c r="W13" s="35">
        <v>0.40826361394537108</v>
      </c>
      <c r="X13" s="30">
        <v>18716648.190000001</v>
      </c>
      <c r="Y13" s="35">
        <v>0.40826361394537108</v>
      </c>
    </row>
    <row r="14" spans="2:25" ht="38.25" x14ac:dyDescent="0.25">
      <c r="B14" s="37" t="s">
        <v>42</v>
      </c>
      <c r="C14" s="60" t="s">
        <v>122</v>
      </c>
      <c r="D14" s="37" t="s">
        <v>60</v>
      </c>
      <c r="E14" s="37" t="s">
        <v>61</v>
      </c>
      <c r="F14" s="37" t="s">
        <v>58</v>
      </c>
      <c r="G14" s="37" t="s">
        <v>62</v>
      </c>
      <c r="H14" s="37">
        <v>10</v>
      </c>
      <c r="I14" s="37">
        <v>1500</v>
      </c>
      <c r="J14" s="37" t="s">
        <v>100</v>
      </c>
      <c r="K14" s="37">
        <v>3</v>
      </c>
      <c r="L14" s="30">
        <v>158578483</v>
      </c>
      <c r="M14" s="30"/>
      <c r="N14" s="30"/>
      <c r="O14" s="30">
        <v>158578483</v>
      </c>
      <c r="P14" s="30">
        <v>0</v>
      </c>
      <c r="Q14" s="30">
        <v>0</v>
      </c>
      <c r="R14" s="30">
        <v>-266652.27</v>
      </c>
      <c r="S14" s="31">
        <v>158311830.72999999</v>
      </c>
      <c r="T14" s="30">
        <v>78334411.650000006</v>
      </c>
      <c r="U14" s="35">
        <v>0.49481085076704684</v>
      </c>
      <c r="V14" s="30">
        <v>59214260.020000003</v>
      </c>
      <c r="W14" s="35">
        <v>0.37403559637301914</v>
      </c>
      <c r="X14" s="30">
        <v>59204000.020000003</v>
      </c>
      <c r="Y14" s="35">
        <v>0.37397078757160052</v>
      </c>
    </row>
    <row r="15" spans="2:25" ht="38.25" x14ac:dyDescent="0.25">
      <c r="B15" s="37" t="s">
        <v>42</v>
      </c>
      <c r="C15" s="60" t="s">
        <v>122</v>
      </c>
      <c r="D15" s="37" t="s">
        <v>60</v>
      </c>
      <c r="E15" s="37" t="s">
        <v>61</v>
      </c>
      <c r="F15" s="37" t="s">
        <v>58</v>
      </c>
      <c r="G15" s="37" t="s">
        <v>62</v>
      </c>
      <c r="H15" s="37">
        <v>10</v>
      </c>
      <c r="I15" s="37">
        <v>1500</v>
      </c>
      <c r="J15" s="37" t="s">
        <v>100</v>
      </c>
      <c r="K15" s="37">
        <v>4</v>
      </c>
      <c r="L15" s="30">
        <v>3376000</v>
      </c>
      <c r="M15" s="30"/>
      <c r="N15" s="30"/>
      <c r="O15" s="30">
        <v>3376000</v>
      </c>
      <c r="P15" s="30">
        <v>0</v>
      </c>
      <c r="Q15" s="30">
        <v>0</v>
      </c>
      <c r="R15" s="30">
        <v>0</v>
      </c>
      <c r="S15" s="31">
        <v>3376000</v>
      </c>
      <c r="T15" s="30">
        <v>1568107.5</v>
      </c>
      <c r="U15" s="35">
        <v>0.46448681872037917</v>
      </c>
      <c r="V15" s="30">
        <v>58440</v>
      </c>
      <c r="W15" s="35">
        <v>1.7310426540284359E-2</v>
      </c>
      <c r="X15" s="30">
        <v>0</v>
      </c>
      <c r="Y15" s="35">
        <v>0</v>
      </c>
    </row>
    <row r="16" spans="2:25" ht="51" x14ac:dyDescent="0.25">
      <c r="B16" s="37" t="s">
        <v>42</v>
      </c>
      <c r="C16" s="60" t="s">
        <v>122</v>
      </c>
      <c r="D16" s="37" t="s">
        <v>63</v>
      </c>
      <c r="E16" s="37" t="s">
        <v>64</v>
      </c>
      <c r="F16" s="37" t="s">
        <v>58</v>
      </c>
      <c r="G16" s="37" t="s">
        <v>65</v>
      </c>
      <c r="H16" s="37">
        <v>10</v>
      </c>
      <c r="I16" s="37">
        <v>1500</v>
      </c>
      <c r="J16" s="37" t="s">
        <v>100</v>
      </c>
      <c r="K16" s="37">
        <v>3</v>
      </c>
      <c r="L16" s="30">
        <v>1000000</v>
      </c>
      <c r="M16" s="30"/>
      <c r="N16" s="30"/>
      <c r="O16" s="30">
        <v>1000000</v>
      </c>
      <c r="P16" s="30">
        <v>0</v>
      </c>
      <c r="Q16" s="30">
        <v>0</v>
      </c>
      <c r="R16" s="30">
        <v>0</v>
      </c>
      <c r="S16" s="31">
        <v>1000000</v>
      </c>
      <c r="T16" s="30">
        <v>269258.7</v>
      </c>
      <c r="U16" s="35">
        <v>0.26925870000000002</v>
      </c>
      <c r="V16" s="30">
        <v>0</v>
      </c>
      <c r="W16" s="35">
        <v>0</v>
      </c>
      <c r="X16" s="30">
        <v>0</v>
      </c>
      <c r="Y16" s="35">
        <v>0</v>
      </c>
    </row>
    <row r="17" spans="2:25" ht="38.25" x14ac:dyDescent="0.25">
      <c r="B17" s="37" t="s">
        <v>66</v>
      </c>
      <c r="C17" s="60" t="s">
        <v>126</v>
      </c>
      <c r="D17" s="37" t="s">
        <v>60</v>
      </c>
      <c r="E17" s="37" t="s">
        <v>67</v>
      </c>
      <c r="F17" s="37" t="s">
        <v>58</v>
      </c>
      <c r="G17" s="37" t="s">
        <v>68</v>
      </c>
      <c r="H17" s="37">
        <v>10</v>
      </c>
      <c r="I17" s="37">
        <v>1500</v>
      </c>
      <c r="J17" s="37" t="s">
        <v>100</v>
      </c>
      <c r="K17" s="37">
        <v>3</v>
      </c>
      <c r="L17" s="30">
        <v>29055000</v>
      </c>
      <c r="M17" s="30"/>
      <c r="N17" s="30"/>
      <c r="O17" s="30">
        <v>29055000</v>
      </c>
      <c r="P17" s="30">
        <v>0</v>
      </c>
      <c r="Q17" s="30">
        <v>0</v>
      </c>
      <c r="R17" s="30">
        <v>0</v>
      </c>
      <c r="S17" s="31">
        <v>29055000</v>
      </c>
      <c r="T17" s="30">
        <v>15157094.289999999</v>
      </c>
      <c r="U17" s="35">
        <v>0.52166905145413867</v>
      </c>
      <c r="V17" s="30">
        <v>7174215.9699999997</v>
      </c>
      <c r="W17" s="35">
        <v>0.24691846394768541</v>
      </c>
      <c r="X17" s="30">
        <v>7126428.0499999998</v>
      </c>
      <c r="Y17" s="35">
        <v>0.24527372397177766</v>
      </c>
    </row>
    <row r="18" spans="2:25" ht="63.75" x14ac:dyDescent="0.25">
      <c r="B18" s="37" t="s">
        <v>69</v>
      </c>
      <c r="C18" s="60" t="s">
        <v>116</v>
      </c>
      <c r="D18" s="37" t="s">
        <v>60</v>
      </c>
      <c r="E18" s="37" t="s">
        <v>70</v>
      </c>
      <c r="F18" s="37" t="s">
        <v>58</v>
      </c>
      <c r="G18" s="37" t="s">
        <v>71</v>
      </c>
      <c r="H18" s="37">
        <v>10</v>
      </c>
      <c r="I18" s="37" t="s">
        <v>105</v>
      </c>
      <c r="J18" s="37" t="s">
        <v>106</v>
      </c>
      <c r="K18" s="37">
        <v>3</v>
      </c>
      <c r="L18" s="30">
        <v>18521054</v>
      </c>
      <c r="M18" s="30"/>
      <c r="N18" s="30"/>
      <c r="O18" s="30">
        <v>18521054</v>
      </c>
      <c r="P18" s="30">
        <v>0</v>
      </c>
      <c r="Q18" s="30">
        <v>0</v>
      </c>
      <c r="R18" s="30">
        <v>0</v>
      </c>
      <c r="S18" s="31">
        <v>18521054</v>
      </c>
      <c r="T18" s="30">
        <v>10745298.800000001</v>
      </c>
      <c r="U18" s="35">
        <v>0.58016670109595281</v>
      </c>
      <c r="V18" s="30">
        <v>4602860.08</v>
      </c>
      <c r="W18" s="35">
        <v>0.24852041789846302</v>
      </c>
      <c r="X18" s="30">
        <v>4602860.08</v>
      </c>
      <c r="Y18" s="35">
        <v>0.24852041789846302</v>
      </c>
    </row>
    <row r="19" spans="2:25" ht="63.75" x14ac:dyDescent="0.25">
      <c r="B19" s="37" t="s">
        <v>69</v>
      </c>
      <c r="C19" s="60" t="s">
        <v>116</v>
      </c>
      <c r="D19" s="37" t="s">
        <v>60</v>
      </c>
      <c r="E19" s="37" t="s">
        <v>70</v>
      </c>
      <c r="F19" s="37" t="s">
        <v>58</v>
      </c>
      <c r="G19" s="37" t="s">
        <v>71</v>
      </c>
      <c r="H19" s="37">
        <v>10</v>
      </c>
      <c r="I19" s="37" t="s">
        <v>134</v>
      </c>
      <c r="J19" s="37" t="s">
        <v>135</v>
      </c>
      <c r="K19" s="37" t="s">
        <v>125</v>
      </c>
      <c r="L19" s="30">
        <v>0</v>
      </c>
      <c r="M19" s="30">
        <v>3300000</v>
      </c>
      <c r="N19" s="30">
        <v>0</v>
      </c>
      <c r="O19" s="30">
        <v>3300000</v>
      </c>
      <c r="P19" s="30">
        <v>0</v>
      </c>
      <c r="Q19" s="30">
        <v>0</v>
      </c>
      <c r="R19" s="30">
        <v>0</v>
      </c>
      <c r="S19" s="31">
        <v>3300000</v>
      </c>
      <c r="T19" s="30">
        <v>0</v>
      </c>
      <c r="U19" s="35">
        <v>0</v>
      </c>
      <c r="V19" s="30">
        <v>0</v>
      </c>
      <c r="W19" s="35">
        <v>0</v>
      </c>
      <c r="X19" s="30">
        <v>0</v>
      </c>
      <c r="Y19" s="35">
        <v>0</v>
      </c>
    </row>
    <row r="20" spans="2:25" ht="63.75" x14ac:dyDescent="0.25">
      <c r="B20" s="37" t="s">
        <v>69</v>
      </c>
      <c r="C20" s="60" t="s">
        <v>116</v>
      </c>
      <c r="D20" s="37" t="s">
        <v>60</v>
      </c>
      <c r="E20" s="37" t="s">
        <v>70</v>
      </c>
      <c r="F20" s="37" t="s">
        <v>58</v>
      </c>
      <c r="G20" s="37" t="s">
        <v>71</v>
      </c>
      <c r="H20" s="37">
        <v>10</v>
      </c>
      <c r="I20" s="37" t="s">
        <v>105</v>
      </c>
      <c r="J20" s="37" t="s">
        <v>106</v>
      </c>
      <c r="K20" s="37">
        <v>4</v>
      </c>
      <c r="L20" s="30">
        <v>900000</v>
      </c>
      <c r="M20" s="30">
        <v>359000</v>
      </c>
      <c r="N20" s="30">
        <v>504675</v>
      </c>
      <c r="O20" s="30">
        <v>754325</v>
      </c>
      <c r="P20" s="30">
        <v>0</v>
      </c>
      <c r="Q20" s="30">
        <v>0</v>
      </c>
      <c r="R20" s="30">
        <v>0</v>
      </c>
      <c r="S20" s="31">
        <v>754325</v>
      </c>
      <c r="T20" s="30">
        <v>0</v>
      </c>
      <c r="U20" s="35">
        <v>0</v>
      </c>
      <c r="V20" s="30">
        <v>0</v>
      </c>
      <c r="W20" s="35">
        <v>0</v>
      </c>
      <c r="X20" s="30">
        <v>0</v>
      </c>
      <c r="Y20" s="35">
        <v>0</v>
      </c>
    </row>
    <row r="21" spans="2:25" ht="63.75" x14ac:dyDescent="0.25">
      <c r="B21" s="37" t="s">
        <v>69</v>
      </c>
      <c r="C21" s="60" t="s">
        <v>116</v>
      </c>
      <c r="D21" s="37" t="s">
        <v>60</v>
      </c>
      <c r="E21" s="37" t="s">
        <v>72</v>
      </c>
      <c r="F21" s="37" t="s">
        <v>58</v>
      </c>
      <c r="G21" s="37" t="s">
        <v>107</v>
      </c>
      <c r="H21" s="37">
        <v>10</v>
      </c>
      <c r="I21" s="37" t="s">
        <v>105</v>
      </c>
      <c r="J21" s="37" t="s">
        <v>106</v>
      </c>
      <c r="K21" s="37">
        <v>4</v>
      </c>
      <c r="L21" s="30">
        <v>450000</v>
      </c>
      <c r="M21" s="30">
        <v>660000</v>
      </c>
      <c r="N21" s="30">
        <v>0</v>
      </c>
      <c r="O21" s="30">
        <v>1110000</v>
      </c>
      <c r="P21" s="30">
        <v>0</v>
      </c>
      <c r="Q21" s="30">
        <v>0</v>
      </c>
      <c r="R21" s="30">
        <v>0</v>
      </c>
      <c r="S21" s="31">
        <v>1110000</v>
      </c>
      <c r="T21" s="30">
        <v>659245.11</v>
      </c>
      <c r="U21" s="35">
        <v>0.59391451351351354</v>
      </c>
      <c r="V21" s="30">
        <v>0</v>
      </c>
      <c r="W21" s="35">
        <v>0</v>
      </c>
      <c r="X21" s="30">
        <v>0</v>
      </c>
      <c r="Y21" s="35">
        <v>0</v>
      </c>
    </row>
    <row r="22" spans="2:25" ht="63.75" x14ac:dyDescent="0.25">
      <c r="B22" s="33" t="s">
        <v>69</v>
      </c>
      <c r="C22" s="60" t="s">
        <v>116</v>
      </c>
      <c r="D22" s="33" t="s">
        <v>60</v>
      </c>
      <c r="E22" s="33" t="s">
        <v>73</v>
      </c>
      <c r="F22" s="33" t="s">
        <v>58</v>
      </c>
      <c r="G22" s="33" t="s">
        <v>74</v>
      </c>
      <c r="H22" s="33">
        <v>10</v>
      </c>
      <c r="I22" s="33" t="s">
        <v>105</v>
      </c>
      <c r="J22" s="33" t="s">
        <v>106</v>
      </c>
      <c r="K22" s="33">
        <v>4</v>
      </c>
      <c r="L22" s="34">
        <v>200000</v>
      </c>
      <c r="M22" s="34"/>
      <c r="N22" s="34"/>
      <c r="O22" s="30">
        <v>200000</v>
      </c>
      <c r="P22" s="34">
        <v>0</v>
      </c>
      <c r="Q22" s="34">
        <v>0</v>
      </c>
      <c r="R22" s="34">
        <v>0</v>
      </c>
      <c r="S22" s="31">
        <v>200000</v>
      </c>
      <c r="T22" s="30">
        <v>0</v>
      </c>
      <c r="U22" s="35">
        <v>0</v>
      </c>
      <c r="V22" s="30">
        <v>0</v>
      </c>
      <c r="W22" s="35">
        <v>0</v>
      </c>
      <c r="X22" s="30">
        <v>0</v>
      </c>
      <c r="Y22" s="35">
        <v>0</v>
      </c>
    </row>
    <row r="23" spans="2:25" ht="63.75" x14ac:dyDescent="0.25">
      <c r="B23" s="33" t="s">
        <v>69</v>
      </c>
      <c r="C23" s="60" t="s">
        <v>116</v>
      </c>
      <c r="D23" s="33" t="s">
        <v>60</v>
      </c>
      <c r="E23" s="33" t="s">
        <v>108</v>
      </c>
      <c r="F23" s="33" t="s">
        <v>58</v>
      </c>
      <c r="G23" s="33" t="s">
        <v>109</v>
      </c>
      <c r="H23" s="33">
        <v>10</v>
      </c>
      <c r="I23" s="33" t="s">
        <v>105</v>
      </c>
      <c r="J23" s="33" t="s">
        <v>106</v>
      </c>
      <c r="K23" s="33">
        <v>4</v>
      </c>
      <c r="L23" s="34">
        <v>3500000</v>
      </c>
      <c r="M23" s="34"/>
      <c r="N23" s="34"/>
      <c r="O23" s="30">
        <v>3500000</v>
      </c>
      <c r="P23" s="34">
        <v>0</v>
      </c>
      <c r="Q23" s="34">
        <v>0</v>
      </c>
      <c r="R23" s="34">
        <v>0</v>
      </c>
      <c r="S23" s="34">
        <v>3500000</v>
      </c>
      <c r="T23" s="30">
        <v>0</v>
      </c>
      <c r="U23" s="35">
        <v>0</v>
      </c>
      <c r="V23" s="30">
        <v>0</v>
      </c>
      <c r="W23" s="35">
        <v>0</v>
      </c>
      <c r="X23" s="30">
        <v>0</v>
      </c>
      <c r="Y23" s="35">
        <v>0</v>
      </c>
    </row>
    <row r="24" spans="2:25" ht="63.75" x14ac:dyDescent="0.25">
      <c r="B24" s="33" t="s">
        <v>69</v>
      </c>
      <c r="C24" s="60" t="s">
        <v>116</v>
      </c>
      <c r="D24" s="33" t="s">
        <v>60</v>
      </c>
      <c r="E24" s="33" t="s">
        <v>97</v>
      </c>
      <c r="F24" s="33" t="s">
        <v>58</v>
      </c>
      <c r="G24" s="33" t="s">
        <v>98</v>
      </c>
      <c r="H24" s="33">
        <v>10</v>
      </c>
      <c r="I24" s="33" t="s">
        <v>105</v>
      </c>
      <c r="J24" s="33" t="s">
        <v>106</v>
      </c>
      <c r="K24" s="33">
        <v>4</v>
      </c>
      <c r="L24" s="34">
        <v>1000000</v>
      </c>
      <c r="M24" s="34"/>
      <c r="N24" s="34"/>
      <c r="O24" s="30">
        <v>1000000</v>
      </c>
      <c r="P24" s="30">
        <v>0</v>
      </c>
      <c r="Q24" s="30">
        <v>0</v>
      </c>
      <c r="R24" s="30">
        <v>0</v>
      </c>
      <c r="S24" s="31">
        <v>1000000</v>
      </c>
      <c r="T24" s="30">
        <v>0</v>
      </c>
      <c r="U24" s="35">
        <v>0</v>
      </c>
      <c r="V24" s="30">
        <v>0</v>
      </c>
      <c r="W24" s="35">
        <v>0</v>
      </c>
      <c r="X24" s="30">
        <v>0</v>
      </c>
      <c r="Y24" s="35">
        <v>0</v>
      </c>
    </row>
    <row r="25" spans="2:25" ht="63.75" x14ac:dyDescent="0.25">
      <c r="B25" s="33" t="s">
        <v>69</v>
      </c>
      <c r="C25" s="60" t="s">
        <v>116</v>
      </c>
      <c r="D25" s="33" t="s">
        <v>60</v>
      </c>
      <c r="E25" s="33" t="s">
        <v>110</v>
      </c>
      <c r="F25" s="33" t="s">
        <v>58</v>
      </c>
      <c r="G25" s="33" t="s">
        <v>111</v>
      </c>
      <c r="H25" s="33">
        <v>10</v>
      </c>
      <c r="I25" s="33" t="s">
        <v>105</v>
      </c>
      <c r="J25" s="33" t="s">
        <v>106</v>
      </c>
      <c r="K25" s="33">
        <v>4</v>
      </c>
      <c r="L25" s="34">
        <v>1500000</v>
      </c>
      <c r="M25" s="34"/>
      <c r="N25" s="34"/>
      <c r="O25" s="30">
        <v>1500000</v>
      </c>
      <c r="P25" s="30">
        <v>0</v>
      </c>
      <c r="Q25" s="30">
        <v>0</v>
      </c>
      <c r="R25" s="30">
        <v>0</v>
      </c>
      <c r="S25" s="31">
        <v>1500000</v>
      </c>
      <c r="T25" s="30">
        <v>0</v>
      </c>
      <c r="U25" s="35">
        <v>0</v>
      </c>
      <c r="V25" s="30">
        <v>0</v>
      </c>
      <c r="W25" s="35">
        <v>0</v>
      </c>
      <c r="X25" s="30">
        <v>0</v>
      </c>
      <c r="Y25" s="35">
        <v>0</v>
      </c>
    </row>
    <row r="26" spans="2:25" ht="63.75" x14ac:dyDescent="0.25">
      <c r="B26" s="33" t="s">
        <v>69</v>
      </c>
      <c r="C26" s="60" t="s">
        <v>116</v>
      </c>
      <c r="D26" s="33" t="s">
        <v>60</v>
      </c>
      <c r="E26" s="33" t="s">
        <v>95</v>
      </c>
      <c r="F26" s="33" t="s">
        <v>58</v>
      </c>
      <c r="G26" s="33" t="s">
        <v>94</v>
      </c>
      <c r="H26" s="33">
        <v>10</v>
      </c>
      <c r="I26" s="33" t="s">
        <v>105</v>
      </c>
      <c r="J26" s="33" t="s">
        <v>106</v>
      </c>
      <c r="K26" s="33">
        <v>4</v>
      </c>
      <c r="L26" s="34">
        <v>4269525</v>
      </c>
      <c r="M26" s="34"/>
      <c r="N26" s="34">
        <v>660000</v>
      </c>
      <c r="O26" s="30">
        <v>3609525</v>
      </c>
      <c r="P26" s="30">
        <v>0</v>
      </c>
      <c r="Q26" s="30">
        <v>0</v>
      </c>
      <c r="R26" s="30">
        <v>0</v>
      </c>
      <c r="S26" s="31">
        <v>3609525</v>
      </c>
      <c r="T26" s="30">
        <v>0</v>
      </c>
      <c r="U26" s="35">
        <v>0</v>
      </c>
      <c r="V26" s="30">
        <v>0</v>
      </c>
      <c r="W26" s="35">
        <v>0</v>
      </c>
      <c r="X26" s="30">
        <v>0</v>
      </c>
      <c r="Y26" s="35">
        <v>0</v>
      </c>
    </row>
    <row r="27" spans="2:25" ht="63.75" x14ac:dyDescent="0.25">
      <c r="B27" s="33" t="s">
        <v>69</v>
      </c>
      <c r="C27" s="60" t="s">
        <v>116</v>
      </c>
      <c r="D27" s="33" t="s">
        <v>60</v>
      </c>
      <c r="E27" s="33" t="s">
        <v>75</v>
      </c>
      <c r="F27" s="33" t="s">
        <v>58</v>
      </c>
      <c r="G27" s="33" t="s">
        <v>76</v>
      </c>
      <c r="H27" s="33">
        <v>10</v>
      </c>
      <c r="I27" s="33" t="s">
        <v>105</v>
      </c>
      <c r="J27" s="33" t="s">
        <v>106</v>
      </c>
      <c r="K27" s="33">
        <v>4</v>
      </c>
      <c r="L27" s="34">
        <v>1536000</v>
      </c>
      <c r="M27" s="34"/>
      <c r="N27" s="34"/>
      <c r="O27" s="30">
        <v>1536000</v>
      </c>
      <c r="P27" s="30">
        <v>0</v>
      </c>
      <c r="Q27" s="30">
        <v>0</v>
      </c>
      <c r="R27" s="30">
        <v>0</v>
      </c>
      <c r="S27" s="31">
        <v>1536000</v>
      </c>
      <c r="T27" s="30">
        <v>38192.61</v>
      </c>
      <c r="U27" s="35">
        <v>2.4864980468749999E-2</v>
      </c>
      <c r="V27" s="30">
        <v>0</v>
      </c>
      <c r="W27" s="35">
        <v>0</v>
      </c>
      <c r="X27" s="30">
        <v>0</v>
      </c>
      <c r="Y27" s="35">
        <v>0</v>
      </c>
    </row>
    <row r="28" spans="2:25" ht="63.75" x14ac:dyDescent="0.25">
      <c r="B28" s="33" t="s">
        <v>69</v>
      </c>
      <c r="C28" s="60" t="s">
        <v>116</v>
      </c>
      <c r="D28" s="33" t="s">
        <v>60</v>
      </c>
      <c r="E28" s="33" t="s">
        <v>77</v>
      </c>
      <c r="F28" s="33" t="s">
        <v>58</v>
      </c>
      <c r="G28" s="33" t="s">
        <v>78</v>
      </c>
      <c r="H28" s="33">
        <v>10</v>
      </c>
      <c r="I28" s="33" t="s">
        <v>105</v>
      </c>
      <c r="J28" s="33" t="s">
        <v>106</v>
      </c>
      <c r="K28" s="33">
        <v>4</v>
      </c>
      <c r="L28" s="34">
        <v>45000</v>
      </c>
      <c r="M28" s="34"/>
      <c r="N28" s="34"/>
      <c r="O28" s="30">
        <v>45000</v>
      </c>
      <c r="P28" s="30">
        <v>0</v>
      </c>
      <c r="Q28" s="30">
        <v>0</v>
      </c>
      <c r="R28" s="30">
        <v>0</v>
      </c>
      <c r="S28" s="31">
        <v>45000</v>
      </c>
      <c r="T28" s="30">
        <v>0</v>
      </c>
      <c r="U28" s="35">
        <v>0</v>
      </c>
      <c r="V28" s="30">
        <v>0</v>
      </c>
      <c r="W28" s="35">
        <v>0</v>
      </c>
      <c r="X28" s="30">
        <v>0</v>
      </c>
      <c r="Y28" s="35">
        <v>0</v>
      </c>
    </row>
    <row r="29" spans="2:25" ht="63.75" x14ac:dyDescent="0.25">
      <c r="B29" s="33" t="s">
        <v>69</v>
      </c>
      <c r="C29" s="60" t="s">
        <v>116</v>
      </c>
      <c r="D29" s="33" t="s">
        <v>60</v>
      </c>
      <c r="E29" s="33" t="s">
        <v>117</v>
      </c>
      <c r="F29" s="33" t="s">
        <v>58</v>
      </c>
      <c r="G29" s="33" t="s">
        <v>118</v>
      </c>
      <c r="H29" s="33">
        <v>10</v>
      </c>
      <c r="I29" s="33" t="s">
        <v>105</v>
      </c>
      <c r="J29" s="33" t="s">
        <v>106</v>
      </c>
      <c r="K29" s="33">
        <v>4</v>
      </c>
      <c r="L29" s="34">
        <v>0</v>
      </c>
      <c r="M29" s="34">
        <v>105892</v>
      </c>
      <c r="N29" s="34"/>
      <c r="O29" s="30">
        <v>105892</v>
      </c>
      <c r="P29" s="30">
        <v>0</v>
      </c>
      <c r="Q29" s="30">
        <v>0</v>
      </c>
      <c r="R29" s="30">
        <v>0</v>
      </c>
      <c r="S29" s="31">
        <v>105892</v>
      </c>
      <c r="T29" s="30">
        <v>105891.62</v>
      </c>
      <c r="U29" s="35">
        <v>0</v>
      </c>
      <c r="V29" s="30">
        <v>105891.62</v>
      </c>
      <c r="W29" s="35">
        <v>0.99999641143806894</v>
      </c>
      <c r="X29" s="30">
        <v>105891.62</v>
      </c>
      <c r="Y29" s="35">
        <v>0.99999641143806894</v>
      </c>
    </row>
    <row r="30" spans="2:25" ht="63.75" x14ac:dyDescent="0.25">
      <c r="B30" s="33" t="s">
        <v>69</v>
      </c>
      <c r="C30" s="60" t="s">
        <v>116</v>
      </c>
      <c r="D30" s="33" t="s">
        <v>60</v>
      </c>
      <c r="E30" s="33" t="s">
        <v>119</v>
      </c>
      <c r="F30" s="33" t="s">
        <v>58</v>
      </c>
      <c r="G30" s="33" t="s">
        <v>120</v>
      </c>
      <c r="H30" s="33" t="s">
        <v>121</v>
      </c>
      <c r="I30" s="33" t="s">
        <v>105</v>
      </c>
      <c r="J30" s="33" t="s">
        <v>106</v>
      </c>
      <c r="K30" s="33" t="s">
        <v>96</v>
      </c>
      <c r="L30" s="34">
        <v>0</v>
      </c>
      <c r="M30" s="34">
        <v>17756</v>
      </c>
      <c r="N30" s="34"/>
      <c r="O30" s="30">
        <v>17756</v>
      </c>
      <c r="P30" s="30">
        <v>0</v>
      </c>
      <c r="Q30" s="30">
        <v>0</v>
      </c>
      <c r="R30" s="30">
        <v>0</v>
      </c>
      <c r="S30" s="31">
        <v>17756</v>
      </c>
      <c r="T30" s="30">
        <v>17755.97</v>
      </c>
      <c r="U30" s="35">
        <v>0</v>
      </c>
      <c r="V30" s="30">
        <v>11869.64</v>
      </c>
      <c r="W30" s="35">
        <v>0.66848614552827212</v>
      </c>
      <c r="X30" s="30">
        <v>11869.64</v>
      </c>
      <c r="Y30" s="35">
        <v>0.66848614552827212</v>
      </c>
    </row>
    <row r="31" spans="2:25" ht="63.75" x14ac:dyDescent="0.25">
      <c r="B31" s="33" t="s">
        <v>69</v>
      </c>
      <c r="C31" s="60" t="s">
        <v>116</v>
      </c>
      <c r="D31" s="33" t="s">
        <v>60</v>
      </c>
      <c r="E31" s="33" t="s">
        <v>130</v>
      </c>
      <c r="F31" s="33" t="s">
        <v>58</v>
      </c>
      <c r="G31" s="33" t="s">
        <v>131</v>
      </c>
      <c r="H31" s="33" t="s">
        <v>121</v>
      </c>
      <c r="I31" s="33" t="s">
        <v>105</v>
      </c>
      <c r="J31" s="33" t="s">
        <v>106</v>
      </c>
      <c r="K31" s="33" t="s">
        <v>96</v>
      </c>
      <c r="L31" s="34">
        <v>0</v>
      </c>
      <c r="M31" s="34">
        <v>22027</v>
      </c>
      <c r="N31" s="34"/>
      <c r="O31" s="30">
        <v>22027</v>
      </c>
      <c r="P31" s="30">
        <v>0</v>
      </c>
      <c r="Q31" s="30">
        <v>0</v>
      </c>
      <c r="R31" s="30">
        <v>0</v>
      </c>
      <c r="S31" s="31">
        <v>22027</v>
      </c>
      <c r="T31" s="30">
        <v>22026.080000000002</v>
      </c>
      <c r="U31" s="35">
        <v>0</v>
      </c>
      <c r="V31" s="30">
        <v>22026.080000000002</v>
      </c>
      <c r="W31" s="35">
        <v>0.99995823307758669</v>
      </c>
      <c r="X31" s="30">
        <v>22026.080000000002</v>
      </c>
      <c r="Y31" s="35">
        <v>0.99995823307758669</v>
      </c>
    </row>
    <row r="32" spans="2:25" ht="63.75" x14ac:dyDescent="0.25">
      <c r="B32" s="33" t="s">
        <v>69</v>
      </c>
      <c r="C32" s="60" t="s">
        <v>116</v>
      </c>
      <c r="D32" s="33" t="s">
        <v>60</v>
      </c>
      <c r="E32" s="33" t="s">
        <v>136</v>
      </c>
      <c r="F32" s="33" t="s">
        <v>58</v>
      </c>
      <c r="G32" s="33" t="s">
        <v>137</v>
      </c>
      <c r="H32" s="33" t="s">
        <v>121</v>
      </c>
      <c r="I32" s="33" t="s">
        <v>134</v>
      </c>
      <c r="J32" s="33" t="s">
        <v>135</v>
      </c>
      <c r="K32" s="33" t="s">
        <v>96</v>
      </c>
      <c r="L32" s="34">
        <v>0</v>
      </c>
      <c r="M32" s="34">
        <v>100000000</v>
      </c>
      <c r="N32" s="34"/>
      <c r="O32" s="30">
        <v>100000000</v>
      </c>
      <c r="P32" s="30">
        <v>0</v>
      </c>
      <c r="Q32" s="30">
        <v>0</v>
      </c>
      <c r="R32" s="30">
        <v>0</v>
      </c>
      <c r="S32" s="31">
        <v>100000000</v>
      </c>
      <c r="T32" s="30">
        <v>98000000</v>
      </c>
      <c r="U32" s="35">
        <v>0</v>
      </c>
      <c r="V32" s="30">
        <v>0</v>
      </c>
      <c r="W32" s="35">
        <v>0</v>
      </c>
      <c r="X32" s="30">
        <v>0</v>
      </c>
      <c r="Y32" s="35">
        <v>0</v>
      </c>
    </row>
    <row r="33" spans="2:25" ht="38.25" x14ac:dyDescent="0.25">
      <c r="B33" s="33" t="s">
        <v>69</v>
      </c>
      <c r="C33" s="60" t="s">
        <v>116</v>
      </c>
      <c r="D33" s="33" t="s">
        <v>60</v>
      </c>
      <c r="E33" s="33" t="s">
        <v>79</v>
      </c>
      <c r="F33" s="33" t="s">
        <v>58</v>
      </c>
      <c r="G33" s="33" t="s">
        <v>80</v>
      </c>
      <c r="H33" s="33">
        <v>10</v>
      </c>
      <c r="I33" s="33" t="s">
        <v>105</v>
      </c>
      <c r="J33" s="33" t="s">
        <v>106</v>
      </c>
      <c r="K33" s="33">
        <v>3</v>
      </c>
      <c r="L33" s="34">
        <v>142360378</v>
      </c>
      <c r="M33" s="34">
        <v>9532000</v>
      </c>
      <c r="N33" s="34"/>
      <c r="O33" s="30">
        <v>151892378</v>
      </c>
      <c r="P33" s="30">
        <v>0</v>
      </c>
      <c r="Q33" s="30">
        <v>0</v>
      </c>
      <c r="R33" s="30">
        <v>0</v>
      </c>
      <c r="S33" s="31">
        <v>151892378</v>
      </c>
      <c r="T33" s="30">
        <v>98909252.230000004</v>
      </c>
      <c r="U33" s="35">
        <v>0.65117982569210953</v>
      </c>
      <c r="V33" s="30">
        <v>32310273.129999999</v>
      </c>
      <c r="W33" s="35">
        <v>0.21271819926342847</v>
      </c>
      <c r="X33" s="30">
        <v>31867009.629999999</v>
      </c>
      <c r="Y33" s="65">
        <v>0.20979992577376066</v>
      </c>
    </row>
    <row r="34" spans="2:25" ht="51" x14ac:dyDescent="0.25">
      <c r="B34" s="33" t="s">
        <v>69</v>
      </c>
      <c r="C34" s="60" t="s">
        <v>116</v>
      </c>
      <c r="D34" s="33" t="s">
        <v>60</v>
      </c>
      <c r="E34" s="33" t="s">
        <v>79</v>
      </c>
      <c r="F34" s="33" t="s">
        <v>58</v>
      </c>
      <c r="G34" s="33" t="s">
        <v>80</v>
      </c>
      <c r="H34" s="33">
        <v>10</v>
      </c>
      <c r="I34" s="33" t="s">
        <v>134</v>
      </c>
      <c r="J34" s="33" t="s">
        <v>135</v>
      </c>
      <c r="K34" s="33" t="s">
        <v>125</v>
      </c>
      <c r="L34" s="34">
        <v>0</v>
      </c>
      <c r="M34" s="34">
        <v>2300000</v>
      </c>
      <c r="N34" s="34"/>
      <c r="O34" s="30">
        <v>2300000</v>
      </c>
      <c r="P34" s="34">
        <v>0</v>
      </c>
      <c r="Q34" s="34">
        <v>0</v>
      </c>
      <c r="R34" s="34">
        <v>0</v>
      </c>
      <c r="S34" s="31">
        <v>2300000</v>
      </c>
      <c r="T34" s="30">
        <v>0</v>
      </c>
      <c r="U34" s="35">
        <v>0</v>
      </c>
      <c r="V34" s="30">
        <v>0</v>
      </c>
      <c r="W34" s="35">
        <v>0</v>
      </c>
      <c r="X34" s="30">
        <v>0</v>
      </c>
      <c r="Y34" s="35">
        <v>0</v>
      </c>
    </row>
    <row r="35" spans="2:25" ht="38.25" x14ac:dyDescent="0.25">
      <c r="B35" s="33" t="s">
        <v>69</v>
      </c>
      <c r="C35" s="60" t="s">
        <v>116</v>
      </c>
      <c r="D35" s="33" t="s">
        <v>60</v>
      </c>
      <c r="E35" s="33" t="s">
        <v>79</v>
      </c>
      <c r="F35" s="33" t="s">
        <v>58</v>
      </c>
      <c r="G35" s="33" t="s">
        <v>80</v>
      </c>
      <c r="H35" s="33">
        <v>10</v>
      </c>
      <c r="I35" s="33" t="s">
        <v>105</v>
      </c>
      <c r="J35" s="33" t="s">
        <v>106</v>
      </c>
      <c r="K35" s="33">
        <v>4</v>
      </c>
      <c r="L35" s="34">
        <v>44368960.99666667</v>
      </c>
      <c r="M35" s="34">
        <v>359000</v>
      </c>
      <c r="N35" s="34">
        <v>10341000</v>
      </c>
      <c r="O35" s="30">
        <v>34386960.99666667</v>
      </c>
      <c r="P35" s="34">
        <v>0</v>
      </c>
      <c r="Q35" s="34">
        <v>0</v>
      </c>
      <c r="R35" s="34">
        <v>0</v>
      </c>
      <c r="S35" s="31">
        <v>34386960.99666667</v>
      </c>
      <c r="T35" s="30">
        <v>6614831.1500000004</v>
      </c>
      <c r="U35" s="35">
        <v>0.19236451719712058</v>
      </c>
      <c r="V35" s="30">
        <v>1823521.68</v>
      </c>
      <c r="W35" s="35">
        <v>5.3029451488218589E-2</v>
      </c>
      <c r="X35" s="30">
        <v>1823521.68</v>
      </c>
      <c r="Y35" s="35">
        <v>5.3029451488218589E-2</v>
      </c>
    </row>
    <row r="36" spans="2:25" ht="51" x14ac:dyDescent="0.25">
      <c r="B36" s="33" t="s">
        <v>69</v>
      </c>
      <c r="C36" s="60" t="s">
        <v>116</v>
      </c>
      <c r="D36" s="33" t="s">
        <v>60</v>
      </c>
      <c r="E36" s="33" t="s">
        <v>79</v>
      </c>
      <c r="F36" s="33" t="s">
        <v>58</v>
      </c>
      <c r="G36" s="33" t="s">
        <v>80</v>
      </c>
      <c r="H36" s="33">
        <v>10</v>
      </c>
      <c r="I36" s="33" t="s">
        <v>134</v>
      </c>
      <c r="J36" s="33" t="s">
        <v>135</v>
      </c>
      <c r="K36" s="33" t="s">
        <v>96</v>
      </c>
      <c r="L36" s="34">
        <v>0</v>
      </c>
      <c r="M36" s="34">
        <v>1300000</v>
      </c>
      <c r="N36" s="34"/>
      <c r="O36" s="30">
        <v>1300000</v>
      </c>
      <c r="P36" s="34">
        <v>0</v>
      </c>
      <c r="Q36" s="34">
        <v>0</v>
      </c>
      <c r="R36" s="34">
        <v>0</v>
      </c>
      <c r="S36" s="31">
        <v>1300000</v>
      </c>
      <c r="T36" s="30">
        <v>0</v>
      </c>
      <c r="U36" s="35">
        <v>0</v>
      </c>
      <c r="V36" s="30">
        <v>0</v>
      </c>
      <c r="W36" s="35">
        <v>0</v>
      </c>
      <c r="X36" s="30">
        <v>0</v>
      </c>
      <c r="Y36" s="35">
        <v>0</v>
      </c>
    </row>
    <row r="37" spans="2:25" ht="51" x14ac:dyDescent="0.25">
      <c r="B37" s="33" t="s">
        <v>69</v>
      </c>
      <c r="C37" s="60" t="s">
        <v>116</v>
      </c>
      <c r="D37" s="33" t="s">
        <v>81</v>
      </c>
      <c r="E37" s="33" t="s">
        <v>82</v>
      </c>
      <c r="F37" s="33" t="s">
        <v>58</v>
      </c>
      <c r="G37" s="33" t="s">
        <v>83</v>
      </c>
      <c r="H37" s="33">
        <v>10</v>
      </c>
      <c r="I37" s="33" t="s">
        <v>105</v>
      </c>
      <c r="J37" s="33" t="s">
        <v>106</v>
      </c>
      <c r="K37" s="33">
        <v>3</v>
      </c>
      <c r="L37" s="34">
        <v>2585082</v>
      </c>
      <c r="M37" s="34">
        <v>450000</v>
      </c>
      <c r="N37" s="34"/>
      <c r="O37" s="30">
        <v>3035082</v>
      </c>
      <c r="P37" s="34">
        <v>0</v>
      </c>
      <c r="Q37" s="34">
        <v>0</v>
      </c>
      <c r="R37" s="34">
        <v>0</v>
      </c>
      <c r="S37" s="31">
        <v>3035082</v>
      </c>
      <c r="T37" s="30">
        <v>1666888.19</v>
      </c>
      <c r="U37" s="67">
        <v>0.54920697035533139</v>
      </c>
      <c r="V37" s="30">
        <v>891296.84</v>
      </c>
      <c r="W37" s="35">
        <v>0.29366483014297473</v>
      </c>
      <c r="X37" s="30">
        <v>888526.84</v>
      </c>
      <c r="Y37" s="35">
        <v>0.2927521694636257</v>
      </c>
    </row>
    <row r="38" spans="2:25" ht="63.75" x14ac:dyDescent="0.25">
      <c r="B38" s="33" t="s">
        <v>84</v>
      </c>
      <c r="C38" s="60" t="s">
        <v>127</v>
      </c>
      <c r="D38" s="33" t="s">
        <v>81</v>
      </c>
      <c r="E38" s="33" t="s">
        <v>85</v>
      </c>
      <c r="F38" s="33" t="s">
        <v>58</v>
      </c>
      <c r="G38" s="33" t="s">
        <v>86</v>
      </c>
      <c r="H38" s="33">
        <v>10</v>
      </c>
      <c r="I38" s="33" t="s">
        <v>113</v>
      </c>
      <c r="J38" s="33" t="s">
        <v>100</v>
      </c>
      <c r="K38" s="33">
        <v>3</v>
      </c>
      <c r="L38" s="34">
        <v>929000</v>
      </c>
      <c r="M38" s="34"/>
      <c r="N38" s="34"/>
      <c r="O38" s="30">
        <v>929000</v>
      </c>
      <c r="P38" s="34">
        <v>0</v>
      </c>
      <c r="Q38" s="34">
        <v>0</v>
      </c>
      <c r="R38" s="34">
        <v>0</v>
      </c>
      <c r="S38" s="31">
        <v>929000</v>
      </c>
      <c r="T38" s="30">
        <v>648060.61</v>
      </c>
      <c r="U38" s="67">
        <v>0.69758946178686754</v>
      </c>
      <c r="V38" s="30">
        <v>295455.11</v>
      </c>
      <c r="W38" s="35">
        <v>0.31803564047362753</v>
      </c>
      <c r="X38" s="30">
        <v>280955.11</v>
      </c>
      <c r="Y38" s="35">
        <v>0.30242745963401507</v>
      </c>
    </row>
    <row r="39" spans="2:25" ht="63.75" x14ac:dyDescent="0.25">
      <c r="B39" s="33" t="s">
        <v>84</v>
      </c>
      <c r="C39" s="60" t="s">
        <v>127</v>
      </c>
      <c r="D39" s="33" t="s">
        <v>81</v>
      </c>
      <c r="E39" s="33" t="s">
        <v>85</v>
      </c>
      <c r="F39" s="33" t="s">
        <v>58</v>
      </c>
      <c r="G39" s="33" t="s">
        <v>86</v>
      </c>
      <c r="H39" s="33">
        <v>10</v>
      </c>
      <c r="I39" s="33" t="s">
        <v>132</v>
      </c>
      <c r="J39" s="33" t="s">
        <v>100</v>
      </c>
      <c r="K39" s="33">
        <v>3</v>
      </c>
      <c r="L39" s="34">
        <v>0</v>
      </c>
      <c r="M39" s="34">
        <v>797535</v>
      </c>
      <c r="N39" s="34"/>
      <c r="O39" s="30">
        <v>797535</v>
      </c>
      <c r="P39" s="34">
        <v>0</v>
      </c>
      <c r="Q39" s="34">
        <v>0</v>
      </c>
      <c r="R39" s="34">
        <v>0</v>
      </c>
      <c r="S39" s="31">
        <v>797535</v>
      </c>
      <c r="T39" s="30">
        <v>192734.1</v>
      </c>
      <c r="U39" s="35">
        <v>0.24166224679794618</v>
      </c>
      <c r="V39" s="30">
        <v>0</v>
      </c>
      <c r="W39" s="35">
        <v>0</v>
      </c>
      <c r="X39" s="30">
        <v>0</v>
      </c>
      <c r="Y39" s="35">
        <v>0</v>
      </c>
    </row>
    <row r="40" spans="2:25" ht="38.25" x14ac:dyDescent="0.25">
      <c r="B40" s="33" t="s">
        <v>87</v>
      </c>
      <c r="C40" s="60" t="s">
        <v>128</v>
      </c>
      <c r="D40" s="33" t="s">
        <v>60</v>
      </c>
      <c r="E40" s="33" t="s">
        <v>88</v>
      </c>
      <c r="F40" s="33" t="s">
        <v>58</v>
      </c>
      <c r="G40" s="33" t="s">
        <v>89</v>
      </c>
      <c r="H40" s="33">
        <v>10</v>
      </c>
      <c r="I40" s="33" t="s">
        <v>105</v>
      </c>
      <c r="J40" s="33" t="s">
        <v>106</v>
      </c>
      <c r="K40" s="33">
        <v>3</v>
      </c>
      <c r="L40" s="34">
        <v>14919999.999999998</v>
      </c>
      <c r="M40" s="34"/>
      <c r="N40" s="34"/>
      <c r="O40" s="30">
        <v>14919999.999999998</v>
      </c>
      <c r="P40" s="34">
        <v>0</v>
      </c>
      <c r="Q40" s="34">
        <v>0</v>
      </c>
      <c r="R40" s="34">
        <v>0</v>
      </c>
      <c r="S40" s="31">
        <v>14919999.999999998</v>
      </c>
      <c r="T40" s="30">
        <v>10963340.99</v>
      </c>
      <c r="U40" s="35">
        <v>0.73480837734584459</v>
      </c>
      <c r="V40" s="30">
        <v>2696717.9</v>
      </c>
      <c r="W40" s="35">
        <v>0.18074516756032175</v>
      </c>
      <c r="X40" s="30">
        <v>2696717.9</v>
      </c>
      <c r="Y40" s="35">
        <v>0.18074516756032175</v>
      </c>
    </row>
    <row r="41" spans="2:25" ht="51" x14ac:dyDescent="0.25">
      <c r="B41" s="33" t="s">
        <v>90</v>
      </c>
      <c r="C41" s="60" t="s">
        <v>129</v>
      </c>
      <c r="D41" s="33" t="s">
        <v>91</v>
      </c>
      <c r="E41" s="33" t="s">
        <v>92</v>
      </c>
      <c r="F41" s="33" t="s">
        <v>58</v>
      </c>
      <c r="G41" s="33" t="s">
        <v>93</v>
      </c>
      <c r="H41" s="33">
        <v>10</v>
      </c>
      <c r="I41" s="33" t="s">
        <v>134</v>
      </c>
      <c r="J41" s="33" t="s">
        <v>135</v>
      </c>
      <c r="K41" s="33">
        <v>3</v>
      </c>
      <c r="L41" s="34">
        <v>0</v>
      </c>
      <c r="M41" s="34">
        <v>4000000</v>
      </c>
      <c r="N41" s="34">
        <v>0</v>
      </c>
      <c r="O41" s="30">
        <v>4000000</v>
      </c>
      <c r="P41" s="34">
        <v>0</v>
      </c>
      <c r="Q41" s="34">
        <v>0</v>
      </c>
      <c r="R41" s="34">
        <v>0</v>
      </c>
      <c r="S41" s="31">
        <v>4000000</v>
      </c>
      <c r="T41" s="30">
        <v>0</v>
      </c>
      <c r="U41" s="35">
        <v>0</v>
      </c>
      <c r="V41" s="30">
        <v>0</v>
      </c>
      <c r="W41" s="35">
        <v>0</v>
      </c>
      <c r="X41" s="30">
        <v>0</v>
      </c>
      <c r="Y41" s="35">
        <v>0</v>
      </c>
    </row>
    <row r="42" spans="2:25" ht="38.25" x14ac:dyDescent="0.25">
      <c r="B42" s="33" t="s">
        <v>90</v>
      </c>
      <c r="C42" s="61" t="s">
        <v>129</v>
      </c>
      <c r="D42" s="33" t="s">
        <v>91</v>
      </c>
      <c r="E42" s="33" t="s">
        <v>92</v>
      </c>
      <c r="F42" s="33" t="s">
        <v>58</v>
      </c>
      <c r="G42" s="33" t="s">
        <v>93</v>
      </c>
      <c r="H42" s="33">
        <v>10</v>
      </c>
      <c r="I42" s="33" t="s">
        <v>105</v>
      </c>
      <c r="J42" s="33" t="s">
        <v>106</v>
      </c>
      <c r="K42" s="33">
        <v>3</v>
      </c>
      <c r="L42" s="34">
        <v>40290</v>
      </c>
      <c r="M42" s="34"/>
      <c r="N42" s="34"/>
      <c r="O42" s="30">
        <v>40290</v>
      </c>
      <c r="P42" s="34">
        <v>0</v>
      </c>
      <c r="Q42" s="34">
        <v>0</v>
      </c>
      <c r="R42" s="34">
        <v>0</v>
      </c>
      <c r="S42" s="34">
        <v>40290</v>
      </c>
      <c r="T42" s="30">
        <v>8800</v>
      </c>
      <c r="U42" s="35">
        <v>0.21841648051625714</v>
      </c>
      <c r="V42" s="30">
        <v>8800</v>
      </c>
      <c r="W42" s="35">
        <v>0.21841648051625714</v>
      </c>
      <c r="X42" s="30">
        <v>8800</v>
      </c>
      <c r="Y42" s="35">
        <v>0.21841648051625714</v>
      </c>
    </row>
    <row r="43" spans="2:25" ht="39" thickBot="1" x14ac:dyDescent="0.3">
      <c r="B43" s="33" t="s">
        <v>90</v>
      </c>
      <c r="C43" s="61" t="s">
        <v>129</v>
      </c>
      <c r="D43" s="33" t="s">
        <v>91</v>
      </c>
      <c r="E43" s="33" t="s">
        <v>92</v>
      </c>
      <c r="F43" s="33" t="s">
        <v>58</v>
      </c>
      <c r="G43" s="33" t="s">
        <v>93</v>
      </c>
      <c r="H43" s="33">
        <v>10</v>
      </c>
      <c r="I43" s="33" t="s">
        <v>105</v>
      </c>
      <c r="J43" s="33" t="s">
        <v>106</v>
      </c>
      <c r="K43" s="33" t="s">
        <v>96</v>
      </c>
      <c r="L43" s="34">
        <v>3867710</v>
      </c>
      <c r="M43" s="34"/>
      <c r="N43" s="34"/>
      <c r="O43" s="30">
        <v>3867710</v>
      </c>
      <c r="P43" s="34">
        <v>0</v>
      </c>
      <c r="Q43" s="34">
        <v>0</v>
      </c>
      <c r="R43" s="34">
        <v>0</v>
      </c>
      <c r="S43" s="31">
        <v>3867710</v>
      </c>
      <c r="T43" s="30">
        <v>20000</v>
      </c>
      <c r="U43" s="35">
        <v>5.1710185096607558E-3</v>
      </c>
      <c r="V43" s="30">
        <v>20000</v>
      </c>
      <c r="W43" s="35">
        <v>5.1710185096607558E-3</v>
      </c>
      <c r="X43" s="30">
        <v>20000</v>
      </c>
      <c r="Y43" s="35">
        <v>5.1710185096607558E-3</v>
      </c>
    </row>
    <row r="44" spans="2:25" ht="13.5" thickTop="1" x14ac:dyDescent="0.25">
      <c r="B44" s="21" t="s">
        <v>41</v>
      </c>
      <c r="C44" s="22"/>
      <c r="D44" s="21"/>
      <c r="E44" s="57"/>
      <c r="F44" s="21"/>
      <c r="G44" s="21"/>
      <c r="H44" s="21"/>
      <c r="I44" s="21"/>
      <c r="J44" s="21"/>
      <c r="K44" s="21"/>
      <c r="L44" s="58">
        <f>SUM(L5:L43)</f>
        <v>1969228999.9970255</v>
      </c>
      <c r="M44" s="58">
        <f t="shared" ref="M44:T44" si="0">SUM(M5:M43)</f>
        <v>184338018</v>
      </c>
      <c r="N44" s="58">
        <f t="shared" si="0"/>
        <v>26530675</v>
      </c>
      <c r="O44" s="58">
        <f t="shared" si="0"/>
        <v>2127036342.9970255</v>
      </c>
      <c r="P44" s="58">
        <f t="shared" si="0"/>
        <v>0</v>
      </c>
      <c r="Q44" s="58">
        <f t="shared" si="0"/>
        <v>0</v>
      </c>
      <c r="R44" s="58">
        <f t="shared" si="0"/>
        <v>-266652.27</v>
      </c>
      <c r="S44" s="58">
        <f t="shared" si="0"/>
        <v>2126769690.7270255</v>
      </c>
      <c r="T44" s="58">
        <f t="shared" si="0"/>
        <v>770794425.91000021</v>
      </c>
      <c r="U44" s="66">
        <v>0.36242496273609581</v>
      </c>
      <c r="V44" s="58">
        <v>554567859.63999999</v>
      </c>
      <c r="W44" s="25">
        <v>0.26075595399820833</v>
      </c>
      <c r="X44" s="58">
        <v>553990838.21999991</v>
      </c>
      <c r="Y44" s="26">
        <v>0.26048464045517827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MAI/2023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PubJan</vt:lpstr>
      <vt:lpstr>PubfFev</vt:lpstr>
      <vt:lpstr>PubfMar</vt:lpstr>
      <vt:lpstr>PubfAbr</vt:lpstr>
      <vt:lpstr>PubfMai</vt:lpstr>
      <vt:lpstr>PubfAbr!Área_de_Impressão</vt:lpstr>
      <vt:lpstr>PubfFev!Área_de_Impressão</vt:lpstr>
      <vt:lpstr>PubfMai!Área_de_Impressão</vt:lpstr>
      <vt:lpstr>PubfMar!Área_de_Impressão</vt:lpstr>
      <vt:lpstr>PubJan!Área_de_Impressão</vt:lpstr>
      <vt:lpstr>PubfAbr!Títulos_de_Impressão</vt:lpstr>
      <vt:lpstr>PubfFev!Títulos_de_Impressão</vt:lpstr>
      <vt:lpstr>PubfMai!Títulos_de_Impressão</vt:lpstr>
      <vt:lpstr>PubfMar!Títulos_de_Impressão</vt:lpstr>
      <vt:lpstr>PubJan!Títulos_de_Impressão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2023-06-19T19:05:54Z</cp:lastPrinted>
  <dcterms:created xsi:type="dcterms:W3CDTF">2022-02-17T12:30:32Z</dcterms:created>
  <dcterms:modified xsi:type="dcterms:W3CDTF">2023-06-19T19:32:20Z</dcterms:modified>
</cp:coreProperties>
</file>