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R:\Cristiano - Orçamento\Publicação Mensal\"/>
    </mc:Choice>
  </mc:AlternateContent>
  <xr:revisionPtr revIDLastSave="0" documentId="13_ncr:1_{51E2C9F2-E6F8-4469-B09D-A241E2B78B5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Base" sheetId="2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P43" i="2"/>
  <c r="G7" i="2" l="1"/>
  <c r="G34" i="2"/>
  <c r="G41" i="2"/>
  <c r="G42" i="2"/>
  <c r="G44" i="2"/>
  <c r="G45" i="2"/>
  <c r="G51" i="2"/>
  <c r="G52" i="2"/>
  <c r="G48" i="2" s="1"/>
  <c r="G2" i="2"/>
  <c r="G40" i="2" l="1"/>
  <c r="G43" i="2"/>
  <c r="D52" i="2"/>
  <c r="O48" i="2"/>
  <c r="N48" i="2"/>
  <c r="M48" i="2"/>
  <c r="L48" i="2"/>
  <c r="K48" i="2"/>
  <c r="J48" i="2"/>
  <c r="I48" i="2"/>
  <c r="H48" i="2"/>
  <c r="F48" i="2"/>
  <c r="E48" i="2"/>
  <c r="D48" i="2"/>
  <c r="O43" i="2"/>
  <c r="N43" i="2"/>
  <c r="M43" i="2"/>
  <c r="L43" i="2"/>
  <c r="K43" i="2"/>
  <c r="J43" i="2"/>
  <c r="I43" i="2"/>
  <c r="H43" i="2"/>
  <c r="F43" i="2"/>
  <c r="E43" i="2"/>
  <c r="D43" i="2"/>
  <c r="F42" i="2"/>
  <c r="E42" i="2"/>
  <c r="D42" i="2"/>
  <c r="F41" i="2"/>
  <c r="E41" i="2"/>
  <c r="D41" i="2"/>
  <c r="P40" i="2"/>
  <c r="O40" i="2"/>
  <c r="M40" i="2"/>
  <c r="L40" i="2"/>
  <c r="K40" i="2"/>
  <c r="I40" i="2"/>
  <c r="H40" i="2"/>
  <c r="N34" i="2"/>
  <c r="J34" i="2"/>
  <c r="D34" i="2"/>
  <c r="P34" i="2"/>
  <c r="M34" i="2"/>
  <c r="L34" i="2"/>
  <c r="I34" i="2"/>
  <c r="H34" i="2"/>
  <c r="E34" i="2"/>
  <c r="O7" i="2"/>
  <c r="L7" i="2"/>
  <c r="K7" i="2"/>
  <c r="H7" i="2"/>
  <c r="D7" i="2"/>
  <c r="P7" i="2"/>
  <c r="N7" i="2"/>
  <c r="M7" i="2"/>
  <c r="J7" i="2"/>
  <c r="I7" i="2"/>
  <c r="F7" i="2"/>
  <c r="E7" i="2"/>
  <c r="N2" i="2"/>
  <c r="M2" i="2"/>
  <c r="L2" i="2"/>
  <c r="I2" i="2"/>
  <c r="H2" i="2"/>
  <c r="E2" i="2"/>
  <c r="D2" i="2"/>
  <c r="P2" i="2"/>
  <c r="O2" i="2"/>
  <c r="K2" i="2"/>
  <c r="D40" i="2" l="1"/>
  <c r="E40" i="2"/>
  <c r="F34" i="2"/>
  <c r="F2" i="2"/>
  <c r="F40" i="2"/>
  <c r="N40" i="2"/>
  <c r="J2" i="2"/>
  <c r="J40" i="2"/>
  <c r="K34" i="2"/>
  <c r="O3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C43" authorId="0" shapeId="0" xr:uid="{00000000-0006-0000-0000-000001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Planilha "Receitas TJ 2019"
Linha "Repasses recebidos do Tesouro Estadual" (-) linha "Repasses IPREV (pagamento de inativos)"</t>
        </r>
      </text>
    </comment>
    <comment ref="C44" authorId="0" shapeId="0" xr:uid="{00000000-0006-0000-0000-000002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5" authorId="0" shapeId="0" xr:uid="{00000000-0006-0000-0000-000003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6" authorId="0" shapeId="0" xr:uid="{00000000-0006-0000-0000-000004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  <comment ref="C47" authorId="0" shapeId="0" xr:uid="{00000000-0006-0000-0000-000005000000}">
      <text>
        <r>
          <rPr>
            <b/>
            <sz val="9"/>
            <color indexed="81"/>
            <rFont val="Segoe UI"/>
            <family val="2"/>
          </rPr>
          <t>usuario:</t>
        </r>
        <r>
          <rPr>
            <sz val="9"/>
            <color indexed="81"/>
            <rFont val="Segoe UI"/>
            <family val="2"/>
          </rPr>
          <t xml:space="preserve">
rateio conforme dotação inicial (aba rateio duodécimo)</t>
        </r>
      </text>
    </comment>
  </commentList>
</comments>
</file>

<file path=xl/sharedStrings.xml><?xml version="1.0" encoding="utf-8"?>
<sst xmlns="http://schemas.openxmlformats.org/spreadsheetml/2006/main" count="97" uniqueCount="97">
  <si>
    <t>Inciso I – Despesas com Pessoal e Encargos</t>
  </si>
  <si>
    <t>I-A</t>
  </si>
  <si>
    <t>I-B</t>
  </si>
  <si>
    <t>I-C</t>
  </si>
  <si>
    <t>I-D</t>
  </si>
  <si>
    <t>Inciso II – Outras Despesas de Custeio</t>
  </si>
  <si>
    <t>II-A</t>
  </si>
  <si>
    <t>II-B</t>
  </si>
  <si>
    <t>II-C</t>
  </si>
  <si>
    <t>II-D</t>
  </si>
  <si>
    <t>II-E</t>
  </si>
  <si>
    <t>II-F</t>
  </si>
  <si>
    <t>Passagens e despesas com locomoção</t>
  </si>
  <si>
    <t>II-G</t>
  </si>
  <si>
    <t>Indenizações de ajuda de custo, transporte e auxílio moradia</t>
  </si>
  <si>
    <t>II-H</t>
  </si>
  <si>
    <t>II-I</t>
  </si>
  <si>
    <t>Serviços de água e esgoto</t>
  </si>
  <si>
    <t>II-J</t>
  </si>
  <si>
    <t>Serviços de energia elétrica</t>
  </si>
  <si>
    <t>II-K</t>
  </si>
  <si>
    <t>Serviços de telecomunicações</t>
  </si>
  <si>
    <t>II-L</t>
  </si>
  <si>
    <t>Serviços de comunicação em geral</t>
  </si>
  <si>
    <t>II-M</t>
  </si>
  <si>
    <t>Serviços de informática, incluindo manutenção e locação de software, locação de equipamentos de processamento de dados, serviços de tecnologia da informação, tecnologia da informação, aquisição de software sob encomenda, manutenção e conservação de equipamentos de processamento de dados, e comunicação de dados</t>
  </si>
  <si>
    <t>II-N</t>
  </si>
  <si>
    <t>II-O</t>
  </si>
  <si>
    <t>II-P</t>
  </si>
  <si>
    <t>Serviços de publicidade</t>
  </si>
  <si>
    <t>II-Q</t>
  </si>
  <si>
    <t>II-R</t>
  </si>
  <si>
    <t>Serviços de seleção e treinamento</t>
  </si>
  <si>
    <t>II-S</t>
  </si>
  <si>
    <t>Aquisição de material de expediente</t>
  </si>
  <si>
    <t>II-T</t>
  </si>
  <si>
    <t>II-U</t>
  </si>
  <si>
    <t>II-V</t>
  </si>
  <si>
    <t>II-W</t>
  </si>
  <si>
    <t>II-X</t>
  </si>
  <si>
    <t>II-Y</t>
  </si>
  <si>
    <t>II-Z</t>
  </si>
  <si>
    <t>Inciso III – Despesas com Investimentos</t>
  </si>
  <si>
    <t>III-A</t>
  </si>
  <si>
    <t>Construção e reforma de imóveis</t>
  </si>
  <si>
    <t>III-B</t>
  </si>
  <si>
    <t>Aquisição de Material Permanente - Veículos</t>
  </si>
  <si>
    <t>III-C</t>
  </si>
  <si>
    <t>Aquisição de Material Permanente – Equipamentos de Informática</t>
  </si>
  <si>
    <t>III-D</t>
  </si>
  <si>
    <t>Aquisição de Material Permanente – Programas de Informática</t>
  </si>
  <si>
    <t>III-E</t>
  </si>
  <si>
    <t>Aquisição de Material Permanente – Demais itens</t>
  </si>
  <si>
    <t>Inciso IV – Despesas com Inversões Financeiras</t>
  </si>
  <si>
    <t>IV-A</t>
  </si>
  <si>
    <t>Aquisição de imóveis, ou bens de capital já em utilização</t>
  </si>
  <si>
    <t>IV-B</t>
  </si>
  <si>
    <t>Outras inversões</t>
  </si>
  <si>
    <t>Inciso V – Repasses do Tesouro Nacional ou Estadual destinados ao pagamento de</t>
  </si>
  <si>
    <t>V-A</t>
  </si>
  <si>
    <t>Pessoal e Encargos</t>
  </si>
  <si>
    <t>V-B</t>
  </si>
  <si>
    <t>Custeio</t>
  </si>
  <si>
    <t>V-C</t>
  </si>
  <si>
    <t>Investimentos</t>
  </si>
  <si>
    <t>V-D</t>
  </si>
  <si>
    <t>Inversões Financeiras</t>
  </si>
  <si>
    <t>Inciso VI – Receitas</t>
  </si>
  <si>
    <t>VI-A</t>
  </si>
  <si>
    <t>VI-B</t>
  </si>
  <si>
    <t>VI-C</t>
  </si>
  <si>
    <t>VI-D</t>
  </si>
  <si>
    <t>Restos a pagar</t>
  </si>
  <si>
    <t>despesas com pessoal ativo</t>
  </si>
  <si>
    <t>despesas com pessoal inativo e pensões</t>
  </si>
  <si>
    <t>encargos sociais incidentes sobre a remuneração do pessoal</t>
  </si>
  <si>
    <t>despesas com sentenças judiciais transitadas em julgado (precatórios, requisições de pequeno valor e débitos judiciais periódicos vincendos) a servidores ou empregados, conforme ação orçamentária específica, apropriado pelo Critério de Competência</t>
  </si>
  <si>
    <t>benefícios a servidores e empregados – auxílio transporte</t>
  </si>
  <si>
    <t>benefícios a servidores e empregados – auxílio alimentação</t>
  </si>
  <si>
    <t>benefícios a servidores e empregados – auxílio-creche</t>
  </si>
  <si>
    <t>benefícios a servidores e empregados – assistência médica/odontol</t>
  </si>
  <si>
    <t>diárias pagas a servidores, empregados e colaboradores</t>
  </si>
  <si>
    <t>aluguel de imóveis</t>
  </si>
  <si>
    <t>serviços de limpeza e conservação</t>
  </si>
  <si>
    <t>serviços de vigilância armada e desarmada</t>
  </si>
  <si>
    <t>locação de mão de obra e postos de trabalho, ressalvado o apropriado nas alíneas “n”, e “o”.</t>
  </si>
  <si>
    <t>aquisição de material de processamento de dados e de software</t>
  </si>
  <si>
    <t>aquisição de material bibliográfico</t>
  </si>
  <si>
    <t>aquisição de combustíveis e lubrificantes</t>
  </si>
  <si>
    <t>aquisição de gêneros alimentícios</t>
  </si>
  <si>
    <t>aquisição de material de consumo, ressalvado o apropriado nas alíneas ‘s” a “w”.</t>
  </si>
  <si>
    <t>serviços médico e hospitalares, odontológicos e laboratoriais</t>
  </si>
  <si>
    <t>demais despesas de custeio</t>
  </si>
  <si>
    <t>recursos a título de custas judiciais</t>
  </si>
  <si>
    <t>recursos a título de taxas judiciárias</t>
  </si>
  <si>
    <t>recursos a título de serviços extrajudiciários</t>
  </si>
  <si>
    <t>demais recursos conforme previsão em leis específicas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</si>
</sst>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Segoe UI"/>
      <family val="2"/>
    </font>
    <font>
      <sz val="9"/>
      <color indexed="81"/>
      <name val="Segoe UI"/>
      <family val="2"/>
    </font>
    <font>
      <b/>
      <sz val="11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5" fillId="0" borderId="1" xfId="2" applyFont="1" applyBorder="1" applyAlignment="1">
      <alignment horizontal="centerContinuous" vertical="center"/>
    </xf>
    <xf numFmtId="0" fontId="5" fillId="0" borderId="2" xfId="2" applyFont="1" applyBorder="1" applyAlignment="1">
      <alignment horizontal="centerContinuous" vertical="center"/>
    </xf>
    <xf numFmtId="1" fontId="5" fillId="0" borderId="0" xfId="2" applyNumberFormat="1" applyFont="1" applyAlignment="1">
      <alignment horizontal="centerContinuous" vertical="center"/>
    </xf>
    <xf numFmtId="4" fontId="5" fillId="0" borderId="0" xfId="2" applyNumberFormat="1" applyFont="1" applyAlignment="1">
      <alignment horizontal="centerContinuous" vertical="center"/>
    </xf>
    <xf numFmtId="0" fontId="5" fillId="0" borderId="0" xfId="2" applyFont="1" applyAlignment="1">
      <alignment vertical="center"/>
    </xf>
    <xf numFmtId="0" fontId="6" fillId="2" borderId="3" xfId="2" applyFont="1" applyFill="1" applyBorder="1" applyAlignment="1">
      <alignment vertical="center"/>
    </xf>
    <xf numFmtId="0" fontId="6" fillId="2" borderId="3" xfId="2" applyFont="1" applyFill="1" applyBorder="1" applyAlignment="1">
      <alignment horizontal="center" vertical="center"/>
    </xf>
    <xf numFmtId="43" fontId="6" fillId="2" borderId="3" xfId="1" applyFont="1" applyFill="1" applyBorder="1" applyAlignment="1">
      <alignment horizontal="right" vertical="center"/>
    </xf>
    <xf numFmtId="0" fontId="6" fillId="0" borderId="0" xfId="2" applyFont="1" applyAlignment="1">
      <alignment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vertical="center"/>
    </xf>
    <xf numFmtId="43" fontId="7" fillId="0" borderId="6" xfId="1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vertical="center"/>
    </xf>
    <xf numFmtId="43" fontId="7" fillId="0" borderId="9" xfId="1" applyFont="1" applyBorder="1" applyAlignment="1">
      <alignment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justify" vertical="center" wrapText="1"/>
    </xf>
    <xf numFmtId="43" fontId="7" fillId="0" borderId="12" xfId="1" applyFont="1" applyBorder="1" applyAlignment="1">
      <alignment vertical="center"/>
    </xf>
    <xf numFmtId="43" fontId="7" fillId="0" borderId="0" xfId="2" applyNumberFormat="1" applyFont="1" applyAlignment="1">
      <alignment vertical="center"/>
    </xf>
    <xf numFmtId="10" fontId="7" fillId="0" borderId="8" xfId="2" applyNumberFormat="1" applyFont="1" applyBorder="1" applyAlignment="1">
      <alignment vertical="center"/>
    </xf>
    <xf numFmtId="0" fontId="7" fillId="0" borderId="8" xfId="2" applyFont="1" applyBorder="1" applyAlignment="1">
      <alignment horizontal="justify" vertical="center" wrapText="1"/>
    </xf>
    <xf numFmtId="0" fontId="7" fillId="0" borderId="11" xfId="2" applyFont="1" applyBorder="1" applyAlignment="1">
      <alignment vertical="center"/>
    </xf>
    <xf numFmtId="0" fontId="6" fillId="2" borderId="13" xfId="2" applyFont="1" applyFill="1" applyBorder="1" applyAlignment="1">
      <alignment vertical="center"/>
    </xf>
    <xf numFmtId="0" fontId="6" fillId="2" borderId="14" xfId="2" applyFont="1" applyFill="1" applyBorder="1" applyAlignment="1">
      <alignment vertical="center"/>
    </xf>
    <xf numFmtId="43" fontId="6" fillId="2" borderId="12" xfId="1" applyFont="1" applyFill="1" applyBorder="1" applyAlignment="1">
      <alignment vertical="center"/>
    </xf>
    <xf numFmtId="0" fontId="7" fillId="0" borderId="15" xfId="2" applyFont="1" applyBorder="1" applyAlignment="1">
      <alignment vertical="center"/>
    </xf>
    <xf numFmtId="43" fontId="6" fillId="2" borderId="3" xfId="1" applyFont="1" applyFill="1" applyBorder="1" applyAlignment="1">
      <alignment vertical="center"/>
    </xf>
    <xf numFmtId="4" fontId="7" fillId="0" borderId="0" xfId="3" applyNumberFormat="1" applyFont="1" applyAlignment="1">
      <alignment vertical="center"/>
    </xf>
    <xf numFmtId="4" fontId="1" fillId="0" borderId="0" xfId="3" applyNumberFormat="1" applyFont="1" applyAlignment="1">
      <alignment vertical="center"/>
    </xf>
    <xf numFmtId="4" fontId="0" fillId="0" borderId="0" xfId="0" applyNumberFormat="1"/>
    <xf numFmtId="0" fontId="7" fillId="0" borderId="0" xfId="2" applyFont="1" applyAlignment="1">
      <alignment horizontal="right" vertical="center"/>
    </xf>
    <xf numFmtId="4" fontId="0" fillId="0" borderId="0" xfId="0" applyNumberFormat="1" applyAlignment="1">
      <alignment horizontal="right" vertical="center" wrapText="1"/>
    </xf>
    <xf numFmtId="43" fontId="6" fillId="2" borderId="16" xfId="1" applyFont="1" applyFill="1" applyBorder="1" applyAlignment="1">
      <alignment vertical="center"/>
    </xf>
    <xf numFmtId="43" fontId="7" fillId="0" borderId="7" xfId="1" applyFont="1" applyBorder="1" applyAlignment="1">
      <alignment vertical="center"/>
    </xf>
    <xf numFmtId="43" fontId="7" fillId="0" borderId="10" xfId="1" applyFont="1" applyBorder="1" applyAlignment="1">
      <alignment vertical="center"/>
    </xf>
  </cellXfs>
  <cellStyles count="5">
    <cellStyle name="Normal" xfId="0" builtinId="0"/>
    <cellStyle name="Normal 4" xfId="2" xr:uid="{00000000-0005-0000-0000-000001000000}"/>
    <cellStyle name="Vírgula" xfId="1" builtinId="3"/>
    <cellStyle name="Vírgula 2" xfId="3" xr:uid="{00000000-0005-0000-0000-000003000000}"/>
    <cellStyle name="Vírgula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s.%20CNJ%20102/ANEXO%20I%20-%20JAN%20A%20DEZ2022%20-%20Cop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bAnexo I"/>
      <sheetName val="Base"/>
      <sheetName val="Itens"/>
      <sheetName val="ED (2)"/>
      <sheetName val="ED"/>
      <sheetName val="rel_item_mes"/>
      <sheetName val="cOMPARA"/>
    </sheetNames>
    <sheetDataSet>
      <sheetData sheetId="0"/>
      <sheetData sheetId="1"/>
      <sheetData sheetId="2"/>
      <sheetData sheetId="3">
        <row r="67">
          <cell r="L67">
            <v>0</v>
          </cell>
          <cell r="M67">
            <v>0</v>
          </cell>
          <cell r="N67">
            <v>0</v>
          </cell>
          <cell r="O67">
            <v>0</v>
          </cell>
        </row>
        <row r="68">
          <cell r="L68">
            <v>0</v>
          </cell>
          <cell r="M68">
            <v>0</v>
          </cell>
          <cell r="N68">
            <v>0</v>
          </cell>
          <cell r="O68">
            <v>0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4"/>
  <sheetViews>
    <sheetView showGridLines="0" tabSelected="1" zoomScale="68" zoomScaleNormal="68" workbookViewId="0">
      <selection activeCell="K35" sqref="K35"/>
    </sheetView>
  </sheetViews>
  <sheetFormatPr defaultColWidth="9.109375" defaultRowHeight="13.8" outlineLevelRow="1" outlineLevelCol="1" x14ac:dyDescent="0.3"/>
  <cols>
    <col min="1" max="1" width="5.44140625" style="13" customWidth="1"/>
    <col min="2" max="2" width="6.88671875" style="13" bestFit="1" customWidth="1"/>
    <col min="3" max="3" width="85.88671875" style="13" customWidth="1"/>
    <col min="4" max="6" width="18.88671875" style="29" customWidth="1" outlineLevel="1"/>
    <col min="7" max="7" width="19.5546875" style="29" customWidth="1" outlineLevel="1"/>
    <col min="8" max="8" width="17.5546875" style="29" customWidth="1" outlineLevel="1"/>
    <col min="9" max="9" width="18.88671875" style="29" customWidth="1" outlineLevel="1"/>
    <col min="10" max="10" width="19.6640625" style="29" customWidth="1" outlineLevel="1"/>
    <col min="11" max="11" width="18.5546875" style="29" customWidth="1" outlineLevel="1"/>
    <col min="12" max="12" width="17.5546875" style="29" customWidth="1" outlineLevel="1"/>
    <col min="13" max="13" width="17.5546875" style="29" customWidth="1"/>
    <col min="14" max="14" width="18.33203125" style="29" customWidth="1"/>
    <col min="15" max="15" width="18.88671875" style="29" bestFit="1" customWidth="1"/>
    <col min="16" max="16" width="19.33203125" style="29" bestFit="1" customWidth="1"/>
    <col min="17" max="17" width="9.109375" style="13"/>
    <col min="18" max="18" width="25.109375" style="13" customWidth="1"/>
    <col min="19" max="16384" width="9.109375" style="13"/>
  </cols>
  <sheetData>
    <row r="1" spans="2:18" s="5" customFormat="1" ht="14.4" thickBot="1" x14ac:dyDescent="0.35">
      <c r="B1" s="1"/>
      <c r="C1" s="2"/>
      <c r="D1" s="3">
        <v>1</v>
      </c>
      <c r="E1" s="3">
        <v>2</v>
      </c>
      <c r="F1" s="3">
        <v>3</v>
      </c>
      <c r="G1" s="3">
        <v>4</v>
      </c>
      <c r="H1" s="3">
        <v>5</v>
      </c>
      <c r="I1" s="3">
        <v>6</v>
      </c>
      <c r="J1" s="3">
        <v>7</v>
      </c>
      <c r="K1" s="3">
        <v>8</v>
      </c>
      <c r="L1" s="3">
        <v>9</v>
      </c>
      <c r="M1" s="3">
        <v>10</v>
      </c>
      <c r="N1" s="3">
        <v>11</v>
      </c>
      <c r="O1" s="3">
        <v>12</v>
      </c>
      <c r="P1" s="4" t="s">
        <v>72</v>
      </c>
    </row>
    <row r="2" spans="2:18" s="9" customFormat="1" ht="21.9" customHeight="1" thickBot="1" x14ac:dyDescent="0.35">
      <c r="B2" s="6" t="s">
        <v>0</v>
      </c>
      <c r="C2" s="7"/>
      <c r="D2" s="8">
        <f t="shared" ref="D2:P2" si="0">SUM(D3:D6)</f>
        <v>82263591.390000001</v>
      </c>
      <c r="E2" s="8">
        <f t="shared" si="0"/>
        <v>85323664.500000015</v>
      </c>
      <c r="F2" s="8">
        <f t="shared" si="0"/>
        <v>82347195.560000002</v>
      </c>
      <c r="G2" s="8">
        <f t="shared" si="0"/>
        <v>108026925.51000001</v>
      </c>
      <c r="H2" s="8">
        <f t="shared" si="0"/>
        <v>82329578.390000001</v>
      </c>
      <c r="I2" s="8">
        <f t="shared" si="0"/>
        <v>113477713.55</v>
      </c>
      <c r="J2" s="8">
        <f t="shared" si="0"/>
        <v>83560082.330000013</v>
      </c>
      <c r="K2" s="8">
        <f t="shared" si="0"/>
        <v>82949913.310000002</v>
      </c>
      <c r="L2" s="8">
        <f t="shared" si="0"/>
        <v>0</v>
      </c>
      <c r="M2" s="8">
        <f t="shared" si="0"/>
        <v>0</v>
      </c>
      <c r="N2" s="8">
        <f t="shared" si="0"/>
        <v>0</v>
      </c>
      <c r="O2" s="8">
        <f t="shared" si="0"/>
        <v>0</v>
      </c>
      <c r="P2" s="8">
        <f t="shared" si="0"/>
        <v>0</v>
      </c>
    </row>
    <row r="3" spans="2:18" outlineLevel="1" x14ac:dyDescent="0.3">
      <c r="B3" s="10" t="s">
        <v>1</v>
      </c>
      <c r="C3" s="11" t="s">
        <v>73</v>
      </c>
      <c r="D3" s="12">
        <v>68292858.859999999</v>
      </c>
      <c r="E3" s="12">
        <v>71197061.020000011</v>
      </c>
      <c r="F3" s="12">
        <v>68310665.570000008</v>
      </c>
      <c r="G3" s="12">
        <v>93962844.730000004</v>
      </c>
      <c r="H3" s="12">
        <v>68074482.689999998</v>
      </c>
      <c r="I3" s="12">
        <v>99195413.099999994</v>
      </c>
      <c r="J3" s="12">
        <v>69226628.090000004</v>
      </c>
      <c r="K3" s="12">
        <v>68586066.770000011</v>
      </c>
      <c r="L3" s="12">
        <v>0</v>
      </c>
      <c r="M3" s="12">
        <v>0</v>
      </c>
      <c r="N3" s="12">
        <v>0</v>
      </c>
      <c r="O3" s="12">
        <v>0</v>
      </c>
      <c r="P3" s="12">
        <v>0</v>
      </c>
    </row>
    <row r="4" spans="2:18" outlineLevel="1" x14ac:dyDescent="0.3">
      <c r="B4" s="14" t="s">
        <v>2</v>
      </c>
      <c r="C4" s="15" t="s">
        <v>74</v>
      </c>
      <c r="D4" s="16">
        <v>0</v>
      </c>
      <c r="E4" s="16">
        <v>0</v>
      </c>
      <c r="F4" s="16">
        <v>0</v>
      </c>
      <c r="G4" s="16">
        <v>0</v>
      </c>
      <c r="H4" s="16">
        <v>0</v>
      </c>
      <c r="I4" s="16">
        <v>0</v>
      </c>
      <c r="J4" s="16">
        <v>0</v>
      </c>
      <c r="K4" s="16">
        <v>0</v>
      </c>
      <c r="L4" s="16">
        <v>0</v>
      </c>
      <c r="M4" s="16">
        <v>0</v>
      </c>
      <c r="N4" s="16">
        <v>0</v>
      </c>
      <c r="O4" s="16">
        <v>0</v>
      </c>
      <c r="P4" s="16">
        <v>0</v>
      </c>
    </row>
    <row r="5" spans="2:18" outlineLevel="1" x14ac:dyDescent="0.3">
      <c r="B5" s="14" t="s">
        <v>3</v>
      </c>
      <c r="C5" s="15" t="s">
        <v>75</v>
      </c>
      <c r="D5" s="16">
        <v>13970732.529999999</v>
      </c>
      <c r="E5" s="16">
        <v>14126603.48</v>
      </c>
      <c r="F5" s="16">
        <v>14036529.99</v>
      </c>
      <c r="G5" s="16">
        <v>14064080.779999999</v>
      </c>
      <c r="H5" s="16">
        <v>14255095.699999999</v>
      </c>
      <c r="I5" s="16">
        <v>14282300.449999999</v>
      </c>
      <c r="J5" s="16">
        <v>14333454.24000001</v>
      </c>
      <c r="K5" s="16">
        <v>14363846.539999999</v>
      </c>
      <c r="L5" s="16">
        <v>0</v>
      </c>
      <c r="M5" s="16">
        <v>0</v>
      </c>
      <c r="N5" s="16">
        <v>0</v>
      </c>
      <c r="O5" s="16">
        <v>0</v>
      </c>
      <c r="P5" s="16">
        <v>0</v>
      </c>
    </row>
    <row r="6" spans="2:18" ht="42" outlineLevel="1" thickBot="1" x14ac:dyDescent="0.35">
      <c r="B6" s="17" t="s">
        <v>4</v>
      </c>
      <c r="C6" s="18" t="s">
        <v>76</v>
      </c>
      <c r="D6" s="19">
        <v>0</v>
      </c>
      <c r="E6" s="19">
        <v>0</v>
      </c>
      <c r="F6" s="19">
        <v>0</v>
      </c>
      <c r="G6" s="19">
        <v>0</v>
      </c>
      <c r="H6" s="16">
        <v>0</v>
      </c>
      <c r="I6" s="16">
        <v>0</v>
      </c>
      <c r="J6" s="16">
        <v>0</v>
      </c>
      <c r="K6" s="16">
        <v>0</v>
      </c>
      <c r="L6" s="16">
        <v>0</v>
      </c>
      <c r="M6" s="16">
        <v>0</v>
      </c>
      <c r="N6" s="16">
        <v>0</v>
      </c>
      <c r="O6" s="16">
        <v>0</v>
      </c>
      <c r="P6" s="19">
        <v>0</v>
      </c>
    </row>
    <row r="7" spans="2:18" s="9" customFormat="1" ht="21.9" customHeight="1" thickBot="1" x14ac:dyDescent="0.35">
      <c r="B7" s="6" t="s">
        <v>5</v>
      </c>
      <c r="C7" s="6"/>
      <c r="D7" s="8">
        <f>SUM(D8:D33)</f>
        <v>13004276.26</v>
      </c>
      <c r="E7" s="8">
        <f t="shared" ref="E7:P7" si="1">SUM(E8:E33)</f>
        <v>18789511.750000004</v>
      </c>
      <c r="F7" s="8">
        <f t="shared" si="1"/>
        <v>26911431.73</v>
      </c>
      <c r="G7" s="8">
        <f t="shared" si="1"/>
        <v>394413584.43000001</v>
      </c>
      <c r="H7" s="8">
        <f t="shared" si="1"/>
        <v>28040116.839999996</v>
      </c>
      <c r="I7" s="8">
        <f t="shared" si="1"/>
        <v>27785187.870000005</v>
      </c>
      <c r="J7" s="8">
        <f t="shared" si="1"/>
        <v>27104997.019999996</v>
      </c>
      <c r="K7" s="8">
        <f t="shared" si="1"/>
        <v>30289451.520000003</v>
      </c>
      <c r="L7" s="8">
        <f t="shared" si="1"/>
        <v>0</v>
      </c>
      <c r="M7" s="8">
        <f t="shared" si="1"/>
        <v>0</v>
      </c>
      <c r="N7" s="8">
        <f t="shared" si="1"/>
        <v>0</v>
      </c>
      <c r="O7" s="8">
        <f t="shared" si="1"/>
        <v>0</v>
      </c>
      <c r="P7" s="8">
        <f t="shared" si="1"/>
        <v>0</v>
      </c>
    </row>
    <row r="8" spans="2:18" x14ac:dyDescent="0.3">
      <c r="B8" s="10" t="s">
        <v>6</v>
      </c>
      <c r="C8" s="11" t="s">
        <v>77</v>
      </c>
      <c r="D8" s="12">
        <v>272666</v>
      </c>
      <c r="E8" s="12">
        <v>297929.40000000002</v>
      </c>
      <c r="F8" s="12">
        <v>380221.72</v>
      </c>
      <c r="G8" s="12">
        <v>361236.9</v>
      </c>
      <c r="H8" s="12">
        <v>358384.97</v>
      </c>
      <c r="I8" s="12">
        <v>355040.16</v>
      </c>
      <c r="J8" s="12">
        <v>302904.18</v>
      </c>
      <c r="K8" s="12">
        <v>336105.15</v>
      </c>
      <c r="L8" s="12">
        <v>0</v>
      </c>
      <c r="M8" s="12">
        <v>0</v>
      </c>
      <c r="N8" s="12">
        <v>0</v>
      </c>
      <c r="O8" s="12">
        <v>0</v>
      </c>
      <c r="P8" s="12">
        <v>0</v>
      </c>
      <c r="R8" s="20"/>
    </row>
    <row r="9" spans="2:18" outlineLevel="1" x14ac:dyDescent="0.3">
      <c r="B9" s="14" t="s">
        <v>7</v>
      </c>
      <c r="C9" s="15" t="s">
        <v>78</v>
      </c>
      <c r="D9" s="16">
        <v>7504602.8899999997</v>
      </c>
      <c r="E9" s="16">
        <v>7525132.6699999999</v>
      </c>
      <c r="F9" s="16">
        <v>7574842.2599999998</v>
      </c>
      <c r="G9" s="16">
        <v>7566255.5700000003</v>
      </c>
      <c r="H9" s="16">
        <v>7601823.4800000004</v>
      </c>
      <c r="I9" s="16">
        <v>7624337.4900000002</v>
      </c>
      <c r="J9" s="16">
        <v>7644253.3600000003</v>
      </c>
      <c r="K9" s="16">
        <v>7632660.25</v>
      </c>
      <c r="L9" s="16">
        <v>0</v>
      </c>
      <c r="M9" s="16">
        <v>0</v>
      </c>
      <c r="N9" s="16">
        <v>0</v>
      </c>
      <c r="O9" s="16">
        <v>0</v>
      </c>
      <c r="P9" s="16">
        <v>0</v>
      </c>
      <c r="R9" s="20"/>
    </row>
    <row r="10" spans="2:18" outlineLevel="1" x14ac:dyDescent="0.3">
      <c r="B10" s="14" t="s">
        <v>8</v>
      </c>
      <c r="C10" s="21" t="s">
        <v>79</v>
      </c>
      <c r="D10" s="16">
        <v>0</v>
      </c>
      <c r="E10" s="16">
        <v>0</v>
      </c>
      <c r="F10" s="16">
        <v>0</v>
      </c>
      <c r="G10" s="16">
        <v>580800</v>
      </c>
      <c r="H10" s="16">
        <v>364880</v>
      </c>
      <c r="I10" s="16">
        <v>348600</v>
      </c>
      <c r="J10" s="16">
        <v>357000</v>
      </c>
      <c r="K10" s="16">
        <v>352500</v>
      </c>
      <c r="L10" s="16">
        <v>0</v>
      </c>
      <c r="M10" s="16">
        <v>0</v>
      </c>
      <c r="N10" s="16">
        <v>0</v>
      </c>
      <c r="O10" s="16">
        <v>0</v>
      </c>
      <c r="P10" s="16">
        <v>0</v>
      </c>
      <c r="R10" s="20"/>
    </row>
    <row r="11" spans="2:18" outlineLevel="1" x14ac:dyDescent="0.3">
      <c r="B11" s="14" t="s">
        <v>9</v>
      </c>
      <c r="C11" s="15" t="s">
        <v>80</v>
      </c>
      <c r="D11" s="16">
        <v>3015061.62</v>
      </c>
      <c r="E11" s="16">
        <v>3013771.87</v>
      </c>
      <c r="F11" s="16">
        <v>3056241.9</v>
      </c>
      <c r="G11" s="16">
        <v>3308678.73</v>
      </c>
      <c r="H11" s="16">
        <v>3278128.69</v>
      </c>
      <c r="I11" s="16">
        <v>3296475.22</v>
      </c>
      <c r="J11" s="16">
        <v>3335795.85</v>
      </c>
      <c r="K11" s="16">
        <v>3327705.72</v>
      </c>
      <c r="L11" s="16">
        <v>0</v>
      </c>
      <c r="M11" s="16">
        <v>0</v>
      </c>
      <c r="N11" s="16">
        <v>0</v>
      </c>
      <c r="O11" s="16">
        <v>0</v>
      </c>
      <c r="P11" s="16">
        <v>0</v>
      </c>
      <c r="R11" s="20"/>
    </row>
    <row r="12" spans="2:18" outlineLevel="1" x14ac:dyDescent="0.3">
      <c r="B12" s="14" t="s">
        <v>10</v>
      </c>
      <c r="C12" s="15" t="s">
        <v>81</v>
      </c>
      <c r="D12" s="16">
        <v>109982.35</v>
      </c>
      <c r="E12" s="16">
        <v>217930.59</v>
      </c>
      <c r="F12" s="16">
        <v>442210.52</v>
      </c>
      <c r="G12" s="16">
        <v>266837.59000000003</v>
      </c>
      <c r="H12" s="16">
        <v>303251.06</v>
      </c>
      <c r="I12" s="16">
        <v>383979.43</v>
      </c>
      <c r="J12" s="16">
        <v>353573.17000000004</v>
      </c>
      <c r="K12" s="16">
        <v>391634.32999999996</v>
      </c>
      <c r="L12" s="16">
        <v>0</v>
      </c>
      <c r="M12" s="16">
        <v>0</v>
      </c>
      <c r="N12" s="16">
        <v>0</v>
      </c>
      <c r="O12" s="16">
        <v>0</v>
      </c>
      <c r="P12" s="16">
        <v>0</v>
      </c>
      <c r="R12" s="20"/>
    </row>
    <row r="13" spans="2:18" outlineLevel="1" x14ac:dyDescent="0.3">
      <c r="B13" s="14" t="s">
        <v>11</v>
      </c>
      <c r="C13" s="15" t="s">
        <v>12</v>
      </c>
      <c r="D13" s="16">
        <v>0</v>
      </c>
      <c r="E13" s="16">
        <v>0</v>
      </c>
      <c r="F13" s="16">
        <v>35254.879999999997</v>
      </c>
      <c r="G13" s="16">
        <v>219752.31</v>
      </c>
      <c r="H13" s="16">
        <v>188432.55</v>
      </c>
      <c r="I13" s="16">
        <v>206092.12</v>
      </c>
      <c r="J13" s="16">
        <v>121914.44</v>
      </c>
      <c r="K13" s="16">
        <v>106813.08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R13" s="20"/>
    </row>
    <row r="14" spans="2:18" outlineLevel="1" x14ac:dyDescent="0.3">
      <c r="B14" s="14" t="s">
        <v>13</v>
      </c>
      <c r="C14" s="15" t="s">
        <v>14</v>
      </c>
      <c r="D14" s="16">
        <v>1593286.66</v>
      </c>
      <c r="E14" s="16">
        <v>1670336.73</v>
      </c>
      <c r="F14" s="16">
        <v>1763429.4000000001</v>
      </c>
      <c r="G14" s="16">
        <v>1715524.23</v>
      </c>
      <c r="H14" s="16">
        <v>1732371.8800000001</v>
      </c>
      <c r="I14" s="16">
        <v>1625148.7</v>
      </c>
      <c r="J14" s="16">
        <v>1746780.15</v>
      </c>
      <c r="K14" s="16">
        <v>1971606.03</v>
      </c>
      <c r="L14" s="16">
        <v>0</v>
      </c>
      <c r="M14" s="16">
        <v>0</v>
      </c>
      <c r="N14" s="16">
        <v>0</v>
      </c>
      <c r="O14" s="16">
        <v>0</v>
      </c>
      <c r="P14" s="16">
        <v>0</v>
      </c>
      <c r="R14" s="20"/>
    </row>
    <row r="15" spans="2:18" outlineLevel="1" x14ac:dyDescent="0.3">
      <c r="B15" s="14" t="s">
        <v>15</v>
      </c>
      <c r="C15" s="15" t="s">
        <v>82</v>
      </c>
      <c r="D15" s="16">
        <v>22800.93</v>
      </c>
      <c r="E15" s="16">
        <v>209989.11</v>
      </c>
      <c r="F15" s="16">
        <v>378032.51</v>
      </c>
      <c r="G15" s="16">
        <v>308880.46999999997</v>
      </c>
      <c r="H15" s="16">
        <v>377012.19</v>
      </c>
      <c r="I15" s="16">
        <v>354555.58999999997</v>
      </c>
      <c r="J15" s="16">
        <v>320016.11</v>
      </c>
      <c r="K15" s="16">
        <v>439667.15</v>
      </c>
      <c r="L15" s="16">
        <v>0</v>
      </c>
      <c r="M15" s="16">
        <v>0</v>
      </c>
      <c r="N15" s="16">
        <v>0</v>
      </c>
      <c r="O15" s="16">
        <v>0</v>
      </c>
      <c r="P15" s="16">
        <v>0</v>
      </c>
      <c r="R15" s="20"/>
    </row>
    <row r="16" spans="2:18" outlineLevel="1" x14ac:dyDescent="0.3">
      <c r="B16" s="14" t="s">
        <v>16</v>
      </c>
      <c r="C16" s="15" t="s">
        <v>17</v>
      </c>
      <c r="D16" s="16">
        <v>0</v>
      </c>
      <c r="E16" s="16">
        <v>75810.47</v>
      </c>
      <c r="F16" s="16">
        <v>44283.31</v>
      </c>
      <c r="G16" s="16">
        <v>136422.04999999999</v>
      </c>
      <c r="H16" s="16">
        <v>92490.19</v>
      </c>
      <c r="I16" s="16">
        <v>78165.63</v>
      </c>
      <c r="J16" s="16">
        <v>158809.41</v>
      </c>
      <c r="K16" s="16">
        <v>103065.76999999999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R16" s="20"/>
    </row>
    <row r="17" spans="2:18" outlineLevel="1" x14ac:dyDescent="0.3">
      <c r="B17" s="14" t="s">
        <v>18</v>
      </c>
      <c r="C17" s="15" t="s">
        <v>19</v>
      </c>
      <c r="D17" s="16">
        <v>0</v>
      </c>
      <c r="E17" s="16">
        <v>693713.84</v>
      </c>
      <c r="F17" s="16">
        <v>792284.63</v>
      </c>
      <c r="G17" s="16">
        <v>796454.18</v>
      </c>
      <c r="H17" s="16">
        <v>717429.79</v>
      </c>
      <c r="I17" s="16">
        <v>734450.86</v>
      </c>
      <c r="J17" s="16">
        <v>747803.02</v>
      </c>
      <c r="K17" s="16">
        <v>741671.56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R17" s="20"/>
    </row>
    <row r="18" spans="2:18" outlineLevel="1" x14ac:dyDescent="0.3">
      <c r="B18" s="14" t="s">
        <v>20</v>
      </c>
      <c r="C18" s="15" t="s">
        <v>21</v>
      </c>
      <c r="D18" s="16">
        <v>0</v>
      </c>
      <c r="E18" s="16">
        <v>48013.55</v>
      </c>
      <c r="F18" s="16">
        <v>48217.06</v>
      </c>
      <c r="G18" s="16">
        <v>49525.5</v>
      </c>
      <c r="H18" s="16">
        <v>46618.03</v>
      </c>
      <c r="I18" s="16">
        <v>47629.74</v>
      </c>
      <c r="J18" s="16">
        <v>48137.4</v>
      </c>
      <c r="K18" s="16">
        <v>47686.87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R18" s="20"/>
    </row>
    <row r="19" spans="2:18" outlineLevel="1" x14ac:dyDescent="0.3">
      <c r="B19" s="14" t="s">
        <v>22</v>
      </c>
      <c r="C19" s="15" t="s">
        <v>23</v>
      </c>
      <c r="D19" s="16">
        <v>0</v>
      </c>
      <c r="E19" s="16">
        <v>0</v>
      </c>
      <c r="F19" s="16">
        <v>1117.4000000000001</v>
      </c>
      <c r="G19" s="16">
        <v>483.2</v>
      </c>
      <c r="H19" s="16">
        <v>524436.13</v>
      </c>
      <c r="I19" s="16">
        <v>952179.24</v>
      </c>
      <c r="J19" s="16">
        <v>425061.22</v>
      </c>
      <c r="K19" s="16">
        <v>311398.18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R19" s="20"/>
    </row>
    <row r="20" spans="2:18" ht="55.2" outlineLevel="1" x14ac:dyDescent="0.3">
      <c r="B20" s="14" t="s">
        <v>24</v>
      </c>
      <c r="C20" s="22" t="s">
        <v>25</v>
      </c>
      <c r="D20" s="16">
        <v>0</v>
      </c>
      <c r="E20" s="16">
        <v>928950.16</v>
      </c>
      <c r="F20" s="16">
        <v>4834873.7300000004</v>
      </c>
      <c r="G20" s="16">
        <v>323147.81</v>
      </c>
      <c r="H20" s="16">
        <v>4386545.12</v>
      </c>
      <c r="I20" s="16">
        <v>3628961.05</v>
      </c>
      <c r="J20" s="16">
        <v>5778306.2199999997</v>
      </c>
      <c r="K20" s="16">
        <v>3829431.76</v>
      </c>
      <c r="L20" s="16">
        <v>0</v>
      </c>
      <c r="M20" s="16">
        <v>0</v>
      </c>
      <c r="N20" s="16">
        <v>0</v>
      </c>
      <c r="O20" s="16">
        <v>0</v>
      </c>
      <c r="P20" s="16">
        <v>0</v>
      </c>
      <c r="R20" s="20"/>
    </row>
    <row r="21" spans="2:18" outlineLevel="1" x14ac:dyDescent="0.3">
      <c r="B21" s="14" t="s">
        <v>26</v>
      </c>
      <c r="C21" s="15" t="s">
        <v>83</v>
      </c>
      <c r="D21" s="16">
        <v>0</v>
      </c>
      <c r="E21" s="16">
        <v>2916.68</v>
      </c>
      <c r="F21" s="16">
        <v>2916.68</v>
      </c>
      <c r="G21" s="16">
        <v>0</v>
      </c>
      <c r="H21" s="16">
        <v>2916.68</v>
      </c>
      <c r="I21" s="16">
        <v>2916.68</v>
      </c>
      <c r="J21" s="16">
        <v>2916.68</v>
      </c>
      <c r="K21" s="16">
        <v>2916.68</v>
      </c>
      <c r="L21" s="16">
        <v>0</v>
      </c>
      <c r="M21" s="16">
        <v>0</v>
      </c>
      <c r="N21" s="16">
        <v>0</v>
      </c>
      <c r="O21" s="16">
        <v>0</v>
      </c>
      <c r="P21" s="16">
        <v>0</v>
      </c>
      <c r="R21" s="20"/>
    </row>
    <row r="22" spans="2:18" outlineLevel="1" x14ac:dyDescent="0.3">
      <c r="B22" s="14" t="s">
        <v>27</v>
      </c>
      <c r="C22" s="15" t="s">
        <v>84</v>
      </c>
      <c r="D22" s="16">
        <v>435600</v>
      </c>
      <c r="E22" s="16">
        <v>1875946.38</v>
      </c>
      <c r="F22" s="16">
        <v>1867726.38</v>
      </c>
      <c r="G22" s="16">
        <v>1901170.38</v>
      </c>
      <c r="H22" s="16">
        <v>1879906.38</v>
      </c>
      <c r="I22" s="16">
        <v>1890561.46</v>
      </c>
      <c r="J22" s="16">
        <v>451140</v>
      </c>
      <c r="K22" s="16">
        <v>3411893.49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R22" s="20"/>
    </row>
    <row r="23" spans="2:18" outlineLevel="1" x14ac:dyDescent="0.3">
      <c r="B23" s="14" t="s">
        <v>28</v>
      </c>
      <c r="C23" s="15" t="s">
        <v>29</v>
      </c>
      <c r="D23" s="16">
        <v>0</v>
      </c>
      <c r="E23" s="16">
        <v>0</v>
      </c>
      <c r="F23" s="16">
        <v>0</v>
      </c>
      <c r="G23" s="16">
        <v>14140</v>
      </c>
      <c r="H23" s="16">
        <v>0</v>
      </c>
      <c r="I23" s="16">
        <v>0</v>
      </c>
      <c r="J23" s="16">
        <v>0</v>
      </c>
      <c r="K23" s="16">
        <v>13420</v>
      </c>
      <c r="L23" s="16">
        <v>0</v>
      </c>
      <c r="M23" s="16">
        <v>0</v>
      </c>
      <c r="N23" s="16">
        <v>0</v>
      </c>
      <c r="O23" s="16">
        <v>0</v>
      </c>
      <c r="P23" s="16">
        <v>0</v>
      </c>
      <c r="R23" s="20"/>
    </row>
    <row r="24" spans="2:18" outlineLevel="1" x14ac:dyDescent="0.3">
      <c r="B24" s="14" t="s">
        <v>30</v>
      </c>
      <c r="C24" s="22" t="s">
        <v>85</v>
      </c>
      <c r="D24" s="16">
        <v>0</v>
      </c>
      <c r="E24" s="16">
        <v>1008663.0100000002</v>
      </c>
      <c r="F24" s="16">
        <v>3035545.0700000003</v>
      </c>
      <c r="G24" s="16">
        <v>2142797.69</v>
      </c>
      <c r="H24" s="16">
        <v>1977362.35</v>
      </c>
      <c r="I24" s="16">
        <v>3308398.4299999997</v>
      </c>
      <c r="J24" s="16">
        <v>943852.87000000011</v>
      </c>
      <c r="K24" s="16">
        <v>2552055.34</v>
      </c>
      <c r="L24" s="16">
        <v>0</v>
      </c>
      <c r="M24" s="16">
        <v>0</v>
      </c>
      <c r="N24" s="16">
        <v>0</v>
      </c>
      <c r="O24" s="16">
        <v>0</v>
      </c>
      <c r="P24" s="16">
        <v>0</v>
      </c>
      <c r="R24" s="20"/>
    </row>
    <row r="25" spans="2:18" outlineLevel="1" x14ac:dyDescent="0.3">
      <c r="B25" s="14" t="s">
        <v>31</v>
      </c>
      <c r="C25" s="15" t="s">
        <v>32</v>
      </c>
      <c r="D25" s="16">
        <v>18308</v>
      </c>
      <c r="E25" s="16">
        <v>11391.14</v>
      </c>
      <c r="F25" s="16">
        <v>47373.130000000005</v>
      </c>
      <c r="G25" s="16">
        <v>67459.47</v>
      </c>
      <c r="H25" s="16">
        <v>112198.28</v>
      </c>
      <c r="I25" s="16">
        <v>126562.58</v>
      </c>
      <c r="J25" s="16">
        <v>178162.14</v>
      </c>
      <c r="K25" s="16">
        <v>219760.28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R25" s="20"/>
    </row>
    <row r="26" spans="2:18" outlineLevel="1" x14ac:dyDescent="0.3">
      <c r="B26" s="14" t="s">
        <v>33</v>
      </c>
      <c r="C26" s="15" t="s">
        <v>34</v>
      </c>
      <c r="D26" s="16">
        <v>0</v>
      </c>
      <c r="E26" s="16">
        <v>0</v>
      </c>
      <c r="F26" s="16">
        <v>3570.2</v>
      </c>
      <c r="G26" s="16">
        <v>1043.6600000000001</v>
      </c>
      <c r="H26" s="16">
        <v>74900</v>
      </c>
      <c r="I26" s="16">
        <v>2261</v>
      </c>
      <c r="J26" s="16">
        <v>0</v>
      </c>
      <c r="K26" s="16">
        <v>48420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R26" s="20"/>
    </row>
    <row r="27" spans="2:18" outlineLevel="1" x14ac:dyDescent="0.3">
      <c r="B27" s="14" t="s">
        <v>35</v>
      </c>
      <c r="C27" s="15" t="s">
        <v>86</v>
      </c>
      <c r="D27" s="16">
        <v>0</v>
      </c>
      <c r="E27" s="16">
        <v>0</v>
      </c>
      <c r="F27" s="16">
        <v>0</v>
      </c>
      <c r="G27" s="16">
        <v>0</v>
      </c>
      <c r="H27" s="16">
        <v>0</v>
      </c>
      <c r="I27" s="16">
        <v>30696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R27" s="20"/>
    </row>
    <row r="28" spans="2:18" outlineLevel="1" x14ac:dyDescent="0.3">
      <c r="B28" s="14" t="s">
        <v>36</v>
      </c>
      <c r="C28" s="15" t="s">
        <v>87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R28" s="20"/>
    </row>
    <row r="29" spans="2:18" outlineLevel="1" x14ac:dyDescent="0.3">
      <c r="B29" s="14" t="s">
        <v>37</v>
      </c>
      <c r="C29" s="15" t="s">
        <v>88</v>
      </c>
      <c r="D29" s="16">
        <v>0</v>
      </c>
      <c r="E29" s="16">
        <v>0</v>
      </c>
      <c r="F29" s="16">
        <v>93848.68</v>
      </c>
      <c r="G29" s="16">
        <v>246236.91</v>
      </c>
      <c r="H29" s="16">
        <v>232585.85</v>
      </c>
      <c r="I29" s="16">
        <v>256249.04</v>
      </c>
      <c r="J29" s="16">
        <v>253454.9</v>
      </c>
      <c r="K29" s="16">
        <v>246702.72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R29" s="20"/>
    </row>
    <row r="30" spans="2:18" outlineLevel="1" x14ac:dyDescent="0.3">
      <c r="B30" s="14" t="s">
        <v>38</v>
      </c>
      <c r="C30" s="15" t="s">
        <v>89</v>
      </c>
      <c r="D30" s="16">
        <v>0</v>
      </c>
      <c r="E30" s="16">
        <v>238300</v>
      </c>
      <c r="F30" s="16">
        <v>0</v>
      </c>
      <c r="G30" s="16">
        <v>2893.28</v>
      </c>
      <c r="H30" s="16">
        <v>42264.94</v>
      </c>
      <c r="I30" s="16">
        <v>33920</v>
      </c>
      <c r="J30" s="16">
        <v>13920.06</v>
      </c>
      <c r="K30" s="16">
        <v>303354.23</v>
      </c>
      <c r="L30" s="16">
        <v>0</v>
      </c>
      <c r="M30" s="16">
        <v>0</v>
      </c>
      <c r="N30" s="16">
        <v>0</v>
      </c>
      <c r="O30" s="16">
        <v>0</v>
      </c>
      <c r="P30" s="16">
        <v>0</v>
      </c>
      <c r="R30" s="20"/>
    </row>
    <row r="31" spans="2:18" outlineLevel="1" x14ac:dyDescent="0.3">
      <c r="B31" s="14" t="s">
        <v>39</v>
      </c>
      <c r="C31" s="22" t="s">
        <v>90</v>
      </c>
      <c r="D31" s="16">
        <v>1500</v>
      </c>
      <c r="E31" s="16">
        <v>37705</v>
      </c>
      <c r="F31" s="16">
        <v>70644.11</v>
      </c>
      <c r="G31" s="16">
        <v>90318.959999999963</v>
      </c>
      <c r="H31" s="16">
        <v>574513.68000000005</v>
      </c>
      <c r="I31" s="16">
        <v>522879.69999999995</v>
      </c>
      <c r="J31" s="16">
        <v>415836.64999999991</v>
      </c>
      <c r="K31" s="16">
        <v>755751.91000000015</v>
      </c>
      <c r="L31" s="16">
        <v>0</v>
      </c>
      <c r="M31" s="16">
        <v>0</v>
      </c>
      <c r="N31" s="16">
        <v>0</v>
      </c>
      <c r="O31" s="16">
        <v>0</v>
      </c>
      <c r="P31" s="16">
        <v>0</v>
      </c>
      <c r="R31" s="20"/>
    </row>
    <row r="32" spans="2:18" outlineLevel="1" x14ac:dyDescent="0.3">
      <c r="B32" s="14" t="s">
        <v>40</v>
      </c>
      <c r="C32" s="15" t="s">
        <v>91</v>
      </c>
      <c r="D32" s="35">
        <v>0</v>
      </c>
      <c r="E32" s="16">
        <v>768.67</v>
      </c>
      <c r="F32" s="16">
        <v>5901.2</v>
      </c>
      <c r="G32" s="16">
        <v>5440</v>
      </c>
      <c r="H32" s="16">
        <v>922.4</v>
      </c>
      <c r="I32" s="16">
        <v>14491.2</v>
      </c>
      <c r="J32" s="16">
        <v>9051.2000000000007</v>
      </c>
      <c r="K32" s="16">
        <v>9051.2000000000007</v>
      </c>
      <c r="L32" s="16">
        <v>0</v>
      </c>
      <c r="M32" s="16">
        <v>0</v>
      </c>
      <c r="N32" s="16">
        <v>0</v>
      </c>
      <c r="O32" s="16">
        <v>0</v>
      </c>
      <c r="P32" s="16">
        <v>0</v>
      </c>
      <c r="R32" s="20"/>
    </row>
    <row r="33" spans="2:18" ht="14.4" outlineLevel="1" thickBot="1" x14ac:dyDescent="0.35">
      <c r="B33" s="17" t="s">
        <v>41</v>
      </c>
      <c r="C33" s="23" t="s">
        <v>92</v>
      </c>
      <c r="D33" s="36">
        <v>30467.809999999823</v>
      </c>
      <c r="E33" s="19">
        <v>932242.47999999567</v>
      </c>
      <c r="F33" s="19">
        <v>2432896.9600000042</v>
      </c>
      <c r="G33" s="19">
        <v>374308085.54000002</v>
      </c>
      <c r="H33" s="19">
        <v>3170742.1999999909</v>
      </c>
      <c r="I33" s="19">
        <v>1960636.5500000068</v>
      </c>
      <c r="J33" s="19">
        <v>3496307.9899999998</v>
      </c>
      <c r="K33" s="19">
        <v>3134179.8199999994</v>
      </c>
      <c r="L33" s="19">
        <v>0</v>
      </c>
      <c r="M33" s="19">
        <v>0</v>
      </c>
      <c r="N33" s="19">
        <v>0</v>
      </c>
      <c r="O33" s="19">
        <v>0</v>
      </c>
      <c r="P33" s="19">
        <v>0</v>
      </c>
      <c r="R33" s="20"/>
    </row>
    <row r="34" spans="2:18" s="9" customFormat="1" ht="21.9" customHeight="1" thickBot="1" x14ac:dyDescent="0.35">
      <c r="B34" s="24" t="s">
        <v>42</v>
      </c>
      <c r="C34" s="25"/>
      <c r="D34" s="34">
        <f t="shared" ref="D34:P34" si="2">SUM(D35:D39)</f>
        <v>0</v>
      </c>
      <c r="E34" s="34">
        <f t="shared" si="2"/>
        <v>21818.97</v>
      </c>
      <c r="F34" s="34">
        <f t="shared" si="2"/>
        <v>470610.8</v>
      </c>
      <c r="G34" s="34">
        <f t="shared" si="2"/>
        <v>123256.58</v>
      </c>
      <c r="H34" s="34">
        <f t="shared" si="2"/>
        <v>312657.45</v>
      </c>
      <c r="I34" s="34">
        <f t="shared" si="2"/>
        <v>6070292.8099999996</v>
      </c>
      <c r="J34" s="34">
        <f t="shared" si="2"/>
        <v>1755586.36</v>
      </c>
      <c r="K34" s="34">
        <f t="shared" si="2"/>
        <v>1393660.12</v>
      </c>
      <c r="L34" s="34">
        <f t="shared" si="2"/>
        <v>0</v>
      </c>
      <c r="M34" s="34">
        <f t="shared" si="2"/>
        <v>0</v>
      </c>
      <c r="N34" s="34">
        <f t="shared" si="2"/>
        <v>0</v>
      </c>
      <c r="O34" s="34">
        <f t="shared" si="2"/>
        <v>0</v>
      </c>
      <c r="P34" s="26">
        <f t="shared" si="2"/>
        <v>0</v>
      </c>
    </row>
    <row r="35" spans="2:18" outlineLevel="1" x14ac:dyDescent="0.3">
      <c r="B35" s="10" t="s">
        <v>43</v>
      </c>
      <c r="C35" s="11" t="s">
        <v>44</v>
      </c>
      <c r="D35" s="12">
        <v>0</v>
      </c>
      <c r="E35" s="12">
        <v>21818.97</v>
      </c>
      <c r="F35" s="12">
        <v>0</v>
      </c>
      <c r="G35" s="12">
        <v>0</v>
      </c>
      <c r="H35" s="12">
        <v>57820.75</v>
      </c>
      <c r="I35" s="12">
        <v>238799.85</v>
      </c>
      <c r="J35" s="12">
        <v>423051.86</v>
      </c>
      <c r="K35" s="12">
        <v>444207.07999999996</v>
      </c>
      <c r="L35" s="12">
        <v>0</v>
      </c>
      <c r="M35" s="12">
        <v>0</v>
      </c>
      <c r="N35" s="12">
        <v>0</v>
      </c>
      <c r="O35" s="12">
        <v>0</v>
      </c>
      <c r="P35" s="12">
        <v>0</v>
      </c>
      <c r="R35" s="20"/>
    </row>
    <row r="36" spans="2:18" outlineLevel="1" x14ac:dyDescent="0.3">
      <c r="B36" s="14" t="s">
        <v>45</v>
      </c>
      <c r="C36" s="27" t="s">
        <v>46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R36" s="20"/>
    </row>
    <row r="37" spans="2:18" outlineLevel="1" x14ac:dyDescent="0.3">
      <c r="B37" s="14" t="s">
        <v>47</v>
      </c>
      <c r="C37" s="15" t="s">
        <v>48</v>
      </c>
      <c r="D37" s="16">
        <v>0</v>
      </c>
      <c r="E37" s="16">
        <v>0</v>
      </c>
      <c r="F37" s="16">
        <v>0</v>
      </c>
      <c r="G37" s="16">
        <v>0</v>
      </c>
      <c r="H37" s="16">
        <v>50620</v>
      </c>
      <c r="I37" s="16">
        <v>0</v>
      </c>
      <c r="J37" s="16">
        <v>170686.8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R37" s="20"/>
    </row>
    <row r="38" spans="2:18" outlineLevel="1" x14ac:dyDescent="0.3">
      <c r="B38" s="14" t="s">
        <v>49</v>
      </c>
      <c r="C38" s="15" t="s">
        <v>50</v>
      </c>
      <c r="D38" s="16">
        <v>0</v>
      </c>
      <c r="E38" s="16">
        <v>0</v>
      </c>
      <c r="F38" s="16">
        <v>27290</v>
      </c>
      <c r="G38" s="16">
        <v>63024.24</v>
      </c>
      <c r="H38" s="16">
        <v>24830</v>
      </c>
      <c r="I38" s="16">
        <v>2516201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6">
        <v>0</v>
      </c>
      <c r="R38" s="20"/>
    </row>
    <row r="39" spans="2:18" ht="14.4" outlineLevel="1" thickBot="1" x14ac:dyDescent="0.35">
      <c r="B39" s="17" t="s">
        <v>51</v>
      </c>
      <c r="C39" s="23" t="s">
        <v>52</v>
      </c>
      <c r="D39" s="19">
        <v>0</v>
      </c>
      <c r="E39" s="19">
        <v>0</v>
      </c>
      <c r="F39" s="19">
        <v>443320.8</v>
      </c>
      <c r="G39" s="19">
        <v>60232.340000000004</v>
      </c>
      <c r="H39" s="19">
        <v>179386.7</v>
      </c>
      <c r="I39" s="19">
        <v>3315291.9599999995</v>
      </c>
      <c r="J39" s="19">
        <v>1161847.7000000002</v>
      </c>
      <c r="K39" s="19">
        <v>949453.04</v>
      </c>
      <c r="L39" s="19">
        <v>0</v>
      </c>
      <c r="M39" s="19">
        <v>0</v>
      </c>
      <c r="N39" s="19">
        <v>0</v>
      </c>
      <c r="O39" s="19">
        <v>0</v>
      </c>
      <c r="P39" s="19">
        <v>0</v>
      </c>
      <c r="R39" s="20"/>
    </row>
    <row r="40" spans="2:18" s="9" customFormat="1" ht="21.9" customHeight="1" thickBot="1" x14ac:dyDescent="0.35">
      <c r="B40" s="24" t="s">
        <v>53</v>
      </c>
      <c r="C40" s="25"/>
      <c r="D40" s="26">
        <f t="shared" ref="D40:P40" si="3">SUM(D41:D42)</f>
        <v>0</v>
      </c>
      <c r="E40" s="26">
        <f t="shared" si="3"/>
        <v>0</v>
      </c>
      <c r="F40" s="26">
        <f t="shared" si="3"/>
        <v>0</v>
      </c>
      <c r="G40" s="26">
        <f t="shared" si="3"/>
        <v>0</v>
      </c>
      <c r="H40" s="34">
        <f t="shared" si="3"/>
        <v>0</v>
      </c>
      <c r="I40" s="34">
        <f t="shared" si="3"/>
        <v>0</v>
      </c>
      <c r="J40" s="34">
        <f t="shared" si="3"/>
        <v>0</v>
      </c>
      <c r="K40" s="34">
        <f t="shared" si="3"/>
        <v>0</v>
      </c>
      <c r="L40" s="34">
        <f t="shared" si="3"/>
        <v>0</v>
      </c>
      <c r="M40" s="34">
        <f t="shared" si="3"/>
        <v>0</v>
      </c>
      <c r="N40" s="34">
        <f t="shared" si="3"/>
        <v>0</v>
      </c>
      <c r="O40" s="34">
        <f t="shared" si="3"/>
        <v>0</v>
      </c>
      <c r="P40" s="26">
        <f t="shared" si="3"/>
        <v>0</v>
      </c>
    </row>
    <row r="41" spans="2:18" outlineLevel="1" x14ac:dyDescent="0.3">
      <c r="B41" s="10" t="s">
        <v>54</v>
      </c>
      <c r="C41" s="11" t="s">
        <v>55</v>
      </c>
      <c r="D41" s="12">
        <f>'[1]ED (2)'!L67</f>
        <v>0</v>
      </c>
      <c r="E41" s="12">
        <f>'[1]ED (2)'!M67</f>
        <v>0</v>
      </c>
      <c r="F41" s="12">
        <f>'[1]ED (2)'!N67</f>
        <v>0</v>
      </c>
      <c r="G41" s="12">
        <f>'[1]ED (2)'!O67</f>
        <v>0</v>
      </c>
      <c r="H41" s="12">
        <v>0</v>
      </c>
      <c r="I41" s="12">
        <v>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2">
        <v>0</v>
      </c>
      <c r="P41" s="12">
        <v>0</v>
      </c>
    </row>
    <row r="42" spans="2:18" ht="14.4" outlineLevel="1" thickBot="1" x14ac:dyDescent="0.35">
      <c r="B42" s="17" t="s">
        <v>56</v>
      </c>
      <c r="C42" s="23" t="s">
        <v>57</v>
      </c>
      <c r="D42" s="19">
        <f>'[1]ED (2)'!L68</f>
        <v>0</v>
      </c>
      <c r="E42" s="19">
        <f>'[1]ED (2)'!M68</f>
        <v>0</v>
      </c>
      <c r="F42" s="19">
        <f>'[1]ED (2)'!N68</f>
        <v>0</v>
      </c>
      <c r="G42" s="19">
        <f>'[1]ED (2)'!O68</f>
        <v>0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19">
        <v>0</v>
      </c>
      <c r="P42" s="19">
        <v>0</v>
      </c>
    </row>
    <row r="43" spans="2:18" s="9" customFormat="1" ht="21.9" customHeight="1" thickBot="1" x14ac:dyDescent="0.35">
      <c r="B43" s="24" t="s">
        <v>58</v>
      </c>
      <c r="C43" s="25"/>
      <c r="D43" s="28">
        <f t="shared" ref="D43:O43" si="4">SUM(D44:D47)</f>
        <v>115952286.74000001</v>
      </c>
      <c r="E43" s="28">
        <f t="shared" si="4"/>
        <v>97236948.700000003</v>
      </c>
      <c r="F43" s="28">
        <f t="shared" si="4"/>
        <v>97236948.710000008</v>
      </c>
      <c r="G43" s="28">
        <f t="shared" si="4"/>
        <v>97444448.710000008</v>
      </c>
      <c r="H43" s="28">
        <f t="shared" si="4"/>
        <v>97236948.700000003</v>
      </c>
      <c r="I43" s="28">
        <f t="shared" si="4"/>
        <v>110068416.67</v>
      </c>
      <c r="J43" s="28">
        <f t="shared" si="4"/>
        <v>110068416.67</v>
      </c>
      <c r="K43" s="28">
        <f t="shared" si="4"/>
        <v>117275916.68000001</v>
      </c>
      <c r="L43" s="28">
        <f t="shared" si="4"/>
        <v>0</v>
      </c>
      <c r="M43" s="28">
        <f t="shared" si="4"/>
        <v>0</v>
      </c>
      <c r="N43" s="28">
        <f t="shared" si="4"/>
        <v>0</v>
      </c>
      <c r="O43" s="28">
        <f t="shared" si="4"/>
        <v>0</v>
      </c>
      <c r="P43" s="28">
        <f t="shared" ref="P43" si="5">SUM(P44:P47)</f>
        <v>0</v>
      </c>
    </row>
    <row r="44" spans="2:18" outlineLevel="1" x14ac:dyDescent="0.3">
      <c r="B44" s="10" t="s">
        <v>59</v>
      </c>
      <c r="C44" s="11" t="s">
        <v>60</v>
      </c>
      <c r="D44" s="12">
        <v>98167786.730000004</v>
      </c>
      <c r="E44" s="12">
        <v>79452448.700000003</v>
      </c>
      <c r="F44" s="12">
        <v>79452448.700000003</v>
      </c>
      <c r="G44" s="12">
        <f>76309878.97+3142569.73</f>
        <v>79452448.700000003</v>
      </c>
      <c r="H44" s="12">
        <v>79452448.700000003</v>
      </c>
      <c r="I44" s="12">
        <v>92353083.329999998</v>
      </c>
      <c r="J44" s="12">
        <v>92353083.329999998</v>
      </c>
      <c r="K44" s="12">
        <v>92353083.329999998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</row>
    <row r="45" spans="2:18" ht="14.25" customHeight="1" outlineLevel="1" x14ac:dyDescent="0.3">
      <c r="B45" s="14" t="s">
        <v>61</v>
      </c>
      <c r="C45" s="15" t="s">
        <v>62</v>
      </c>
      <c r="D45" s="16">
        <v>17784500.010000002</v>
      </c>
      <c r="E45" s="16">
        <v>17784500</v>
      </c>
      <c r="F45" s="16">
        <v>17784500.010000002</v>
      </c>
      <c r="G45" s="16">
        <f>8208015.25+9507318.08+276666.68</f>
        <v>17992000.009999998</v>
      </c>
      <c r="H45" s="16">
        <v>17784500</v>
      </c>
      <c r="I45" s="16">
        <v>17715333.34</v>
      </c>
      <c r="J45" s="16">
        <v>17715333.34</v>
      </c>
      <c r="K45" s="16">
        <v>24922833.350000001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</row>
    <row r="46" spans="2:18" ht="14.25" customHeight="1" outlineLevel="1" x14ac:dyDescent="0.3">
      <c r="B46" s="14" t="s">
        <v>63</v>
      </c>
      <c r="C46" s="15" t="s">
        <v>64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v>0</v>
      </c>
    </row>
    <row r="47" spans="2:18" ht="14.4" outlineLevel="1" thickBot="1" x14ac:dyDescent="0.35">
      <c r="B47" s="17" t="s">
        <v>65</v>
      </c>
      <c r="C47" s="23" t="s">
        <v>66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0</v>
      </c>
      <c r="O47" s="19">
        <v>0</v>
      </c>
      <c r="P47" s="19">
        <v>0</v>
      </c>
    </row>
    <row r="48" spans="2:18" s="9" customFormat="1" ht="21.9" customHeight="1" thickBot="1" x14ac:dyDescent="0.35">
      <c r="B48" s="24" t="s">
        <v>67</v>
      </c>
      <c r="C48" s="6"/>
      <c r="D48" s="28">
        <f t="shared" ref="D48:O48" si="6">SUM(D49:D52)</f>
        <v>16987541.91</v>
      </c>
      <c r="E48" s="28">
        <f t="shared" si="6"/>
        <v>18432646.470000003</v>
      </c>
      <c r="F48" s="28">
        <f t="shared" si="6"/>
        <v>25806359.219999999</v>
      </c>
      <c r="G48" s="28">
        <f t="shared" si="6"/>
        <v>20168958.649999999</v>
      </c>
      <c r="H48" s="28">
        <f t="shared" si="6"/>
        <v>22102731.610000003</v>
      </c>
      <c r="I48" s="28">
        <f t="shared" si="6"/>
        <v>26836139.539999999</v>
      </c>
      <c r="J48" s="28">
        <f t="shared" si="6"/>
        <v>24460831.59</v>
      </c>
      <c r="K48" s="28">
        <f t="shared" si="6"/>
        <v>28723370.609999999</v>
      </c>
      <c r="L48" s="28">
        <f t="shared" si="6"/>
        <v>0</v>
      </c>
      <c r="M48" s="28">
        <f t="shared" si="6"/>
        <v>0</v>
      </c>
      <c r="N48" s="28">
        <f t="shared" si="6"/>
        <v>0</v>
      </c>
      <c r="O48" s="28">
        <f t="shared" si="6"/>
        <v>0</v>
      </c>
      <c r="P48" s="28">
        <f t="shared" ref="P48" si="7">SUM(P49:P52)</f>
        <v>0</v>
      </c>
    </row>
    <row r="49" spans="2:16" outlineLevel="1" x14ac:dyDescent="0.3">
      <c r="B49" s="10" t="s">
        <v>68</v>
      </c>
      <c r="C49" s="11" t="s">
        <v>93</v>
      </c>
      <c r="D49" s="12">
        <v>6443571.2999999998</v>
      </c>
      <c r="E49" s="12">
        <v>8330910.5700000003</v>
      </c>
      <c r="F49" s="12">
        <v>10709393.42</v>
      </c>
      <c r="G49" s="12">
        <v>8215050.8399999999</v>
      </c>
      <c r="H49" s="12">
        <v>9305981.5700000003</v>
      </c>
      <c r="I49" s="12">
        <v>10838688.52</v>
      </c>
      <c r="J49" s="12">
        <v>10190440.43</v>
      </c>
      <c r="K49" s="12">
        <v>11981458.689999999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</row>
    <row r="50" spans="2:16" outlineLevel="1" x14ac:dyDescent="0.3">
      <c r="B50" s="14" t="s">
        <v>69</v>
      </c>
      <c r="C50" s="15" t="s">
        <v>94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</row>
    <row r="51" spans="2:16" outlineLevel="1" x14ac:dyDescent="0.3">
      <c r="B51" s="14" t="s">
        <v>70</v>
      </c>
      <c r="C51" s="15" t="s">
        <v>95</v>
      </c>
      <c r="D51" s="16">
        <v>6644392.0700000003</v>
      </c>
      <c r="E51" s="16">
        <v>6311522.3700000001</v>
      </c>
      <c r="F51" s="16">
        <v>6554808.6200000001</v>
      </c>
      <c r="G51" s="16">
        <f>918961.23+5338356.71</f>
        <v>6257317.9399999995</v>
      </c>
      <c r="H51" s="16">
        <v>8042777.8500000006</v>
      </c>
      <c r="I51" s="16">
        <v>8306942.0699999994</v>
      </c>
      <c r="J51" s="16">
        <v>6873167.5899999999</v>
      </c>
      <c r="K51" s="16">
        <v>8044761.0700000003</v>
      </c>
      <c r="L51" s="16">
        <v>0</v>
      </c>
      <c r="M51" s="16">
        <v>0</v>
      </c>
      <c r="N51" s="16">
        <v>0</v>
      </c>
      <c r="O51" s="16">
        <v>0</v>
      </c>
      <c r="P51" s="16">
        <v>0</v>
      </c>
    </row>
    <row r="52" spans="2:16" ht="14.4" outlineLevel="1" thickBot="1" x14ac:dyDescent="0.35">
      <c r="B52" s="17" t="s">
        <v>71</v>
      </c>
      <c r="C52" s="23" t="s">
        <v>96</v>
      </c>
      <c r="D52" s="19">
        <f>3899578.54</f>
        <v>3899578.54</v>
      </c>
      <c r="E52" s="19">
        <v>3790213.53</v>
      </c>
      <c r="F52" s="19">
        <v>8542157.1799999997</v>
      </c>
      <c r="G52" s="19">
        <f>1728269.06+90715.91+485276.22+406602.23+2985726.45</f>
        <v>5696589.8700000001</v>
      </c>
      <c r="H52" s="19">
        <v>4753972.1900000004</v>
      </c>
      <c r="I52" s="19">
        <v>7690508.9500000002</v>
      </c>
      <c r="J52" s="19">
        <v>7397223.5700000003</v>
      </c>
      <c r="K52" s="19">
        <v>8697150.8499999996</v>
      </c>
      <c r="L52" s="19">
        <v>0</v>
      </c>
      <c r="M52" s="19">
        <v>0</v>
      </c>
      <c r="N52" s="19">
        <v>0</v>
      </c>
      <c r="O52" s="19">
        <v>0</v>
      </c>
      <c r="P52" s="19">
        <v>0</v>
      </c>
    </row>
    <row r="55" spans="2:16" ht="14.4" x14ac:dyDescent="0.3">
      <c r="I55" s="30"/>
    </row>
    <row r="59" spans="2:16" ht="14.4" x14ac:dyDescent="0.3">
      <c r="D59" s="31"/>
    </row>
    <row r="60" spans="2:16" ht="14.4" x14ac:dyDescent="0.3">
      <c r="D60" s="31"/>
    </row>
    <row r="61" spans="2:16" ht="14.4" x14ac:dyDescent="0.3">
      <c r="D61" s="31"/>
    </row>
    <row r="62" spans="2:16" ht="14.4" x14ac:dyDescent="0.3">
      <c r="D62" s="31"/>
    </row>
    <row r="64" spans="2:16" ht="14.4" x14ac:dyDescent="0.3">
      <c r="C64" s="32"/>
      <c r="D64" s="33"/>
      <c r="E64" s="33"/>
      <c r="F64" s="33"/>
      <c r="G64" s="33"/>
    </row>
  </sheetData>
  <pageMargins left="0.511811024" right="0.511811024" top="0.78740157499999996" bottom="0.78740157499999996" header="0.31496062000000002" footer="0.31496062000000002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Cristiano de Jesus Sousa de Abreu</dc:creator>
  <cp:lastModifiedBy>Cristiano</cp:lastModifiedBy>
  <cp:lastPrinted>2022-09-20T14:01:04Z</cp:lastPrinted>
  <dcterms:created xsi:type="dcterms:W3CDTF">2022-05-18T19:07:02Z</dcterms:created>
  <dcterms:modified xsi:type="dcterms:W3CDTF">2022-09-20T21:58:28Z</dcterms:modified>
</cp:coreProperties>
</file>