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beea5ad9798aa21/Documentos/Doc. Trabalho - Luciano/Orçamento 2022/Resolução CNJ 102_2009 - Anexos I e II/Anexos I e II - Publicações/"/>
    </mc:Choice>
  </mc:AlternateContent>
  <xr:revisionPtr revIDLastSave="16" documentId="8_{6600AD71-C425-4EBB-8F0E-F7A7276F3DAF}" xr6:coauthVersionLast="47" xr6:coauthVersionMax="47" xr10:uidLastSave="{E84895FA-AADF-4626-B60F-CFBB18B1324A}"/>
  <bookViews>
    <workbookView xWindow="-120" yWindow="-120" windowWidth="20730" windowHeight="11160" xr2:uid="{D56466F5-817A-4D50-BC67-7E55E7B2F9E6}"/>
  </bookViews>
  <sheets>
    <sheet name="Bas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8" i="3" l="1"/>
  <c r="N48" i="3"/>
  <c r="M48" i="3"/>
  <c r="L48" i="3"/>
  <c r="K48" i="3"/>
  <c r="J48" i="3"/>
  <c r="I48" i="3"/>
  <c r="H48" i="3"/>
  <c r="G48" i="3"/>
  <c r="F48" i="3"/>
  <c r="E48" i="3"/>
  <c r="D48" i="3"/>
  <c r="O43" i="3"/>
  <c r="N43" i="3"/>
  <c r="M43" i="3"/>
  <c r="L43" i="3"/>
  <c r="K43" i="3"/>
  <c r="J43" i="3"/>
  <c r="I43" i="3"/>
  <c r="H43" i="3"/>
  <c r="G43" i="3"/>
  <c r="F43" i="3"/>
  <c r="E43" i="3"/>
  <c r="D43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R39" i="3"/>
  <c r="R38" i="3"/>
  <c r="R37" i="3"/>
  <c r="R36" i="3"/>
  <c r="R35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F33" i="3"/>
  <c r="D33" i="3"/>
  <c r="R32" i="3"/>
  <c r="R31" i="3"/>
  <c r="F31" i="3"/>
  <c r="E31" i="3"/>
  <c r="R30" i="3"/>
  <c r="R29" i="3"/>
  <c r="R28" i="3"/>
  <c r="R27" i="3"/>
  <c r="R26" i="3"/>
  <c r="R25" i="3"/>
  <c r="F24" i="3"/>
  <c r="E24" i="3"/>
  <c r="E33" i="3" s="1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P7" i="3"/>
  <c r="O7" i="3"/>
  <c r="N7" i="3"/>
  <c r="M7" i="3"/>
  <c r="L7" i="3"/>
  <c r="K7" i="3"/>
  <c r="J7" i="3"/>
  <c r="I7" i="3"/>
  <c r="H7" i="3"/>
  <c r="G7" i="3"/>
  <c r="F7" i="3"/>
  <c r="D7" i="3"/>
  <c r="D5" i="3"/>
  <c r="E3" i="3"/>
  <c r="D3" i="3"/>
  <c r="D2" i="3" s="1"/>
  <c r="P2" i="3"/>
  <c r="O2" i="3"/>
  <c r="N2" i="3"/>
  <c r="M2" i="3"/>
  <c r="L2" i="3"/>
  <c r="K2" i="3"/>
  <c r="J2" i="3"/>
  <c r="I2" i="3"/>
  <c r="H2" i="3"/>
  <c r="G2" i="3"/>
  <c r="F2" i="3"/>
  <c r="E2" i="3"/>
  <c r="R33" i="3" l="1"/>
  <c r="E7" i="3"/>
  <c r="R2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3C1323C7-29B8-43DD-87F3-1D30E556B2A8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3DAC57D0-C5CC-4508-920E-B35211121151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4D9572DD-2874-451B-887A-D44A6EED5877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850C4521-B5E3-47FA-A89D-107C6D83743B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9CD36B16-31C8-4F4C-B75C-529DE7F01CBF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<sst xmlns="http://schemas.openxmlformats.org/spreadsheetml/2006/main" count="97" uniqueCount="97">
  <si>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Restos a pagar</t>
  </si>
  <si>
    <t>Inciso I – Despesas com Pessoal e Encargos</t>
  </si>
  <si>
    <t>I-A</t>
  </si>
  <si>
    <t>despesas com pessoal ativo</t>
  </si>
  <si>
    <t>I-B</t>
  </si>
  <si>
    <t>despesas com pessoal inativo e pensões</t>
  </si>
  <si>
    <t>I-C</t>
  </si>
  <si>
    <t>encargos sociais incidentes sobre a remuneração do pessoal</t>
  </si>
  <si>
    <t>I-D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</si>
  <si>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</si>
  <si>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Inciso II – Outras Despesas de Custeio</t>
  </si>
  <si>
    <t>II-A</t>
  </si>
  <si>
    <t>benefícios a servidores e empregados – auxílio transporte</t>
  </si>
  <si>
    <t>II-B</t>
  </si>
  <si>
    <t>benefícios a servidores e empregados – auxílio alimentação</t>
  </si>
  <si>
    <t>II-C</t>
  </si>
  <si>
    <t>benefícios a servidores e empregados – auxílio-creche</t>
  </si>
  <si>
    <t>II-D</t>
  </si>
  <si>
    <t>benefícios a servidores e empregados – assistência médica/odontol</t>
  </si>
  <si>
    <t>II-E</t>
  </si>
  <si>
    <t>diárias pagas a servidores, empregados e colaboradores</t>
  </si>
  <si>
    <t>II-F</t>
  </si>
  <si>
    <t>Passagens e despesas com locomoção</t>
  </si>
  <si>
    <t>II-G</t>
  </si>
  <si>
    <t>Indenizações de ajuda de custo, transporte e auxílio moradia</t>
  </si>
  <si>
    <t>II-H</t>
  </si>
  <si>
    <t>aluguel de imóveis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</si>
  <si>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</si>
  <si>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</si>
  <si>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</si>
  <si>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</si>
  <si>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</si>
  <si>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</si>
  <si>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</si>
  <si>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</si>
  <si>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</si>
  <si>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</si>
  <si>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</si>
  <si>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serviços de limpeza e conservação</t>
  </si>
  <si>
    <t>II-O</t>
  </si>
  <si>
    <t>serviços de vigilância armada e desarmada</t>
  </si>
  <si>
    <t>II-P</t>
  </si>
  <si>
    <t>Serviços de publicidade</t>
  </si>
  <si>
    <t>II-Q</t>
  </si>
  <si>
    <t>locação de mão de obra e postos de trabalho, ressalvado o apropriado nas alíneas “n”, e “o”.</t>
  </si>
  <si>
    <t>II-R</t>
  </si>
  <si>
    <t>Serviços de seleção e treinamento</t>
  </si>
  <si>
    <t>II-S</t>
  </si>
  <si>
    <t>Aquisição de material de expediente</t>
  </si>
  <si>
    <t>II-T</t>
  </si>
  <si>
    <t>aquisição de material de processamento de dados e de software</t>
  </si>
  <si>
    <t>II-U</t>
  </si>
  <si>
    <t>aquisição de material bibliográfico</t>
  </si>
  <si>
    <t>II-V</t>
  </si>
  <si>
    <t>aquisição de combustíveis e lubrificantes</t>
  </si>
  <si>
    <t>II-W</t>
  </si>
  <si>
    <t>aquisição de gêneros alimentícios</t>
  </si>
  <si>
    <t>II-X</t>
  </si>
  <si>
    <t>aquisição de material de consumo, ressalvado o apropriado nas alíneas ‘s” a “w”.</t>
  </si>
  <si>
    <t>II-Y</t>
  </si>
  <si>
    <t>serviços médico e hospitalares, odontológicos e laboratoriais</t>
  </si>
  <si>
    <t>II-Z</t>
  </si>
  <si>
    <t>demais despesas de custeio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</si>
  <si>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</si>
  <si>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</si>
  <si>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</si>
  <si>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</si>
  <si>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</si>
  <si>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</si>
  <si>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</si>
  <si>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</si>
  <si>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</si>
  <si>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</si>
  <si>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</si>
  <si>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</si>
  <si>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</si>
  <si>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</si>
  <si>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</si>
  <si>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</si>
  <si>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</si>
  <si>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</si>
  <si>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</si>
  <si>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</si>
  <si>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</si>
  <si>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</si>
  <si>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</si>
  <si>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</si>
  <si>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</si>
  <si>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</si>
  <si>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</si>
  <si>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recursos a título de custas judiciais</t>
  </si>
  <si>
    <t>VI-B</t>
  </si>
  <si>
    <t>recursos a título de taxas judiciárias</t>
  </si>
  <si>
    <t>VI-C</t>
  </si>
  <si>
    <t>recursos a título de serviços extrajudiciários</t>
  </si>
  <si>
    <t>VI-D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</si>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</sst>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7">
    <xf numFmtId="0" fontId="0" fillId="0" borderId="0" xfId="0"/>
    <xf numFmtId="0" fontId="3" fillId="0" borderId="1" xfId="2" applyFont="1" applyBorder="1" applyAlignment="1">
      <alignment horizontal="centerContinuous" vertical="center"/>
    </xf>
    <xf numFmtId="0" fontId="3" fillId="0" borderId="2" xfId="2" applyFont="1" applyBorder="1" applyAlignment="1">
      <alignment horizontal="centerContinuous" vertical="center"/>
    </xf>
    <xf numFmtId="1" fontId="3" fillId="0" borderId="0" xfId="2" applyNumberFormat="1" applyFont="1" applyAlignment="1">
      <alignment horizontal="centerContinuous" vertical="center"/>
    </xf>
    <xf numFmtId="4" fontId="3" fillId="0" borderId="0" xfId="2" applyNumberFormat="1" applyFont="1" applyAlignment="1">
      <alignment horizontal="centerContinuous" vertical="center"/>
    </xf>
    <xf numFmtId="0" fontId="3" fillId="0" borderId="0" xfId="2" applyFont="1" applyAlignment="1">
      <alignment vertical="center"/>
    </xf>
    <xf numFmtId="0" fontId="4" fillId="2" borderId="3" xfId="2" applyFont="1" applyFill="1" applyBorder="1" applyAlignment="1">
      <alignment vertical="center"/>
    </xf>
    <xf numFmtId="0" fontId="4" fillId="2" borderId="3" xfId="2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43" fontId="5" fillId="0" borderId="6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vertical="center"/>
    </xf>
    <xf numFmtId="43" fontId="5" fillId="0" borderId="9" xfId="1" applyFont="1" applyBorder="1" applyAlignme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justify" vertical="center" wrapText="1"/>
    </xf>
    <xf numFmtId="43" fontId="5" fillId="0" borderId="12" xfId="1" applyFont="1" applyBorder="1" applyAlignment="1">
      <alignment vertical="center"/>
    </xf>
    <xf numFmtId="43" fontId="5" fillId="0" borderId="0" xfId="2" applyNumberFormat="1" applyFont="1" applyAlignment="1">
      <alignment vertical="center"/>
    </xf>
    <xf numFmtId="10" fontId="5" fillId="0" borderId="8" xfId="2" applyNumberFormat="1" applyFont="1" applyBorder="1" applyAlignment="1">
      <alignment vertical="center"/>
    </xf>
    <xf numFmtId="0" fontId="5" fillId="0" borderId="8" xfId="2" applyFont="1" applyBorder="1" applyAlignment="1">
      <alignment horizontal="justify" vertical="center" wrapText="1"/>
    </xf>
    <xf numFmtId="0" fontId="5" fillId="0" borderId="11" xfId="2" applyFont="1" applyBorder="1" applyAlignment="1">
      <alignment vertical="center"/>
    </xf>
    <xf numFmtId="0" fontId="4" fillId="2" borderId="13" xfId="2" applyFont="1" applyFill="1" applyBorder="1" applyAlignment="1">
      <alignment vertical="center"/>
    </xf>
    <xf numFmtId="0" fontId="4" fillId="2" borderId="14" xfId="2" applyFont="1" applyFill="1" applyBorder="1" applyAlignment="1">
      <alignment vertical="center"/>
    </xf>
    <xf numFmtId="43" fontId="4" fillId="2" borderId="12" xfId="1" applyFont="1" applyFill="1" applyBorder="1" applyAlignment="1">
      <alignment vertical="center"/>
    </xf>
    <xf numFmtId="0" fontId="5" fillId="0" borderId="15" xfId="2" applyFont="1" applyBorder="1" applyAlignment="1">
      <alignment vertical="center"/>
    </xf>
    <xf numFmtId="43" fontId="4" fillId="2" borderId="3" xfId="1" applyFont="1" applyFill="1" applyBorder="1" applyAlignment="1">
      <alignment vertical="center"/>
    </xf>
    <xf numFmtId="43" fontId="4" fillId="0" borderId="0" xfId="1" applyFont="1" applyAlignment="1">
      <alignment vertical="center"/>
    </xf>
    <xf numFmtId="43" fontId="5" fillId="0" borderId="0" xfId="1" applyFont="1" applyAlignment="1">
      <alignment vertical="center"/>
    </xf>
    <xf numFmtId="0" fontId="5" fillId="0" borderId="6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43" fontId="5" fillId="0" borderId="0" xfId="1" applyFont="1" applyBorder="1" applyAlignment="1">
      <alignment vertical="center"/>
    </xf>
    <xf numFmtId="0" fontId="5" fillId="0" borderId="12" xfId="2" applyFont="1" applyBorder="1" applyAlignment="1">
      <alignment horizontal="center" vertical="center"/>
    </xf>
    <xf numFmtId="4" fontId="5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</cellXfs>
  <cellStyles count="4">
    <cellStyle name="Normal" xfId="0" builtinId="0"/>
    <cellStyle name="Normal 4" xfId="2" xr:uid="{7F5BB001-4FFE-481F-AD8C-4A78221D621B}"/>
    <cellStyle name="Vírgula" xfId="1" builtinId="3"/>
    <cellStyle name="Vírgula 2" xfId="3" xr:uid="{AA46CC90-2CF5-497D-A1E0-C7E0E8341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05183-28D6-4C40-A477-84212F51DF33}">
  <dimension ref="B1:R55"/>
  <sheetViews>
    <sheetView showGridLines="0" tabSelected="1" topLeftCell="C37" workbookViewId="0">
      <selection activeCell="D49" sqref="D49:F52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6" width="18.85546875" style="35" customWidth="1" outlineLevel="1"/>
    <col min="7" max="8" width="17.5703125" style="35" customWidth="1" outlineLevel="1"/>
    <col min="9" max="9" width="18.85546875" style="35" customWidth="1" outlineLevel="1"/>
    <col min="10" max="12" width="17.5703125" style="35" customWidth="1" outlineLevel="1"/>
    <col min="13" max="13" width="17.5703125" style="35" customWidth="1"/>
    <col min="14" max="14" width="18.28515625" style="35" customWidth="1"/>
    <col min="15" max="15" width="18.85546875" style="35" bestFit="1" customWidth="1"/>
    <col min="16" max="16" width="19.28515625" style="35" bestFit="1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0</v>
      </c>
    </row>
    <row r="2" spans="2:18" s="9" customFormat="1" ht="21.95" customHeight="1" thickBot="1" x14ac:dyDescent="0.3">
      <c r="B2" s="6" t="s">
        <v>1</v>
      </c>
      <c r="C2" s="7"/>
      <c r="D2" s="8">
        <f t="shared" ref="D2:P2" si="0">SUM(D3:D6)</f>
        <v>82263591.389999986</v>
      </c>
      <c r="E2" s="8">
        <f t="shared" si="0"/>
        <v>85323664.5</v>
      </c>
      <c r="F2" s="8">
        <f t="shared" si="0"/>
        <v>82347195.560000002</v>
      </c>
      <c r="G2" s="8">
        <f t="shared" si="0"/>
        <v>0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</row>
    <row r="3" spans="2:18" outlineLevel="1" x14ac:dyDescent="0.25">
      <c r="B3" s="10" t="s">
        <v>2</v>
      </c>
      <c r="C3" s="11" t="s">
        <v>3</v>
      </c>
      <c r="D3" s="12">
        <f>82263591.39-D5</f>
        <v>68546655.849999994</v>
      </c>
      <c r="E3" s="12">
        <f>85323664.5-E5</f>
        <v>71197061.019999996</v>
      </c>
      <c r="F3" s="12">
        <v>68310665.570000008</v>
      </c>
      <c r="G3" s="12">
        <v>0</v>
      </c>
      <c r="H3" s="12">
        <v>0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</row>
    <row r="4" spans="2:18" outlineLevel="1" x14ac:dyDescent="0.25">
      <c r="B4" s="14" t="s">
        <v>4</v>
      </c>
      <c r="C4" s="15" t="s">
        <v>5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8" outlineLevel="1" x14ac:dyDescent="0.25">
      <c r="B5" s="14" t="s">
        <v>6</v>
      </c>
      <c r="C5" s="15" t="s">
        <v>7</v>
      </c>
      <c r="D5" s="16">
        <f>13716935.54</f>
        <v>13716935.539999999</v>
      </c>
      <c r="E5" s="16">
        <v>14126603.48</v>
      </c>
      <c r="F5" s="16">
        <v>14036529.99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2:18" ht="43.5" outlineLevel="1" thickBot="1" x14ac:dyDescent="0.3">
      <c r="B6" s="17" t="s">
        <v>8</v>
      </c>
      <c r="C6" s="18" t="s">
        <v>9</v>
      </c>
      <c r="D6" s="19">
        <v>0</v>
      </c>
      <c r="E6" s="19">
        <v>0</v>
      </c>
      <c r="F6" s="19">
        <v>0</v>
      </c>
      <c r="G6" s="19">
        <v>0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</row>
    <row r="7" spans="2:18" s="9" customFormat="1" ht="21.95" customHeight="1" thickBot="1" x14ac:dyDescent="0.3">
      <c r="B7" s="6" t="s">
        <v>10</v>
      </c>
      <c r="C7" s="6"/>
      <c r="D7" s="8">
        <f>SUM(D8:D33)</f>
        <v>13004276.26</v>
      </c>
      <c r="E7" s="8">
        <f t="shared" ref="E7:P7" si="1">SUM(E8:E33)</f>
        <v>18789511.75</v>
      </c>
      <c r="F7" s="8">
        <f t="shared" si="1"/>
        <v>26911431.73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</row>
    <row r="8" spans="2:18" x14ac:dyDescent="0.25">
      <c r="B8" s="10" t="s">
        <v>11</v>
      </c>
      <c r="C8" s="11" t="s">
        <v>12</v>
      </c>
      <c r="D8" s="12">
        <v>272666</v>
      </c>
      <c r="E8" s="12">
        <v>297929.40000000002</v>
      </c>
      <c r="F8" s="12">
        <v>380221.72000000003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R8" s="20">
        <f t="shared" ref="R8:R39" si="2">SUM(D8:O8)</f>
        <v>950817.12000000011</v>
      </c>
    </row>
    <row r="9" spans="2:18" outlineLevel="1" x14ac:dyDescent="0.25">
      <c r="B9" s="14" t="s">
        <v>13</v>
      </c>
      <c r="C9" s="15" t="s">
        <v>14</v>
      </c>
      <c r="D9" s="16">
        <v>7504602.8899999997</v>
      </c>
      <c r="E9" s="16">
        <v>7525132.6699999999</v>
      </c>
      <c r="F9" s="16">
        <v>7574842.2599999998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R9" s="20">
        <f t="shared" si="2"/>
        <v>22604577.82</v>
      </c>
    </row>
    <row r="10" spans="2:18" outlineLevel="1" x14ac:dyDescent="0.25">
      <c r="B10" s="14" t="s">
        <v>15</v>
      </c>
      <c r="C10" s="21" t="s">
        <v>16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R10" s="20">
        <f t="shared" si="2"/>
        <v>0</v>
      </c>
    </row>
    <row r="11" spans="2:18" outlineLevel="1" x14ac:dyDescent="0.25">
      <c r="B11" s="14" t="s">
        <v>17</v>
      </c>
      <c r="C11" s="15" t="s">
        <v>18</v>
      </c>
      <c r="D11" s="16">
        <v>3015061.62</v>
      </c>
      <c r="E11" s="16">
        <v>3013771.8699999996</v>
      </c>
      <c r="F11" s="16">
        <v>3056241.9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R11" s="20">
        <f t="shared" si="2"/>
        <v>9085075.3900000006</v>
      </c>
    </row>
    <row r="12" spans="2:18" outlineLevel="1" x14ac:dyDescent="0.25">
      <c r="B12" s="14" t="s">
        <v>19</v>
      </c>
      <c r="C12" s="15" t="s">
        <v>20</v>
      </c>
      <c r="D12" s="16">
        <v>109982.35</v>
      </c>
      <c r="E12" s="16">
        <v>217930.59</v>
      </c>
      <c r="F12" s="16">
        <v>442210.52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R12" s="20">
        <f t="shared" si="2"/>
        <v>770123.46</v>
      </c>
    </row>
    <row r="13" spans="2:18" outlineLevel="1" x14ac:dyDescent="0.25">
      <c r="B13" s="14" t="s">
        <v>21</v>
      </c>
      <c r="C13" s="15" t="s">
        <v>22</v>
      </c>
      <c r="D13" s="16">
        <v>0</v>
      </c>
      <c r="E13" s="16">
        <v>0</v>
      </c>
      <c r="F13" s="16">
        <v>35254.879999999997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R13" s="20">
        <f>SUM(D13:P13)</f>
        <v>35254.879999999997</v>
      </c>
    </row>
    <row r="14" spans="2:18" outlineLevel="1" x14ac:dyDescent="0.25">
      <c r="B14" s="14" t="s">
        <v>23</v>
      </c>
      <c r="C14" s="15" t="s">
        <v>24</v>
      </c>
      <c r="D14" s="16">
        <v>1593286.66</v>
      </c>
      <c r="E14" s="16">
        <v>1670336.73</v>
      </c>
      <c r="F14" s="16">
        <v>1763429.4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R14" s="20">
        <f t="shared" si="2"/>
        <v>5027052.7899999991</v>
      </c>
    </row>
    <row r="15" spans="2:18" outlineLevel="1" x14ac:dyDescent="0.25">
      <c r="B15" s="14" t="s">
        <v>25</v>
      </c>
      <c r="C15" s="15" t="s">
        <v>26</v>
      </c>
      <c r="D15" s="16">
        <v>22800.93</v>
      </c>
      <c r="E15" s="16">
        <v>209989.11</v>
      </c>
      <c r="F15" s="16">
        <v>378032.51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R15" s="20">
        <f t="shared" si="2"/>
        <v>610822.55000000005</v>
      </c>
    </row>
    <row r="16" spans="2:18" outlineLevel="1" x14ac:dyDescent="0.25">
      <c r="B16" s="14" t="s">
        <v>27</v>
      </c>
      <c r="C16" s="15" t="s">
        <v>28</v>
      </c>
      <c r="D16" s="16">
        <v>0</v>
      </c>
      <c r="E16" s="16">
        <v>75810.469999999987</v>
      </c>
      <c r="F16" s="16">
        <v>44283.31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R16" s="20">
        <f t="shared" si="2"/>
        <v>120093.77999999998</v>
      </c>
    </row>
    <row r="17" spans="2:18" outlineLevel="1" x14ac:dyDescent="0.25">
      <c r="B17" s="14" t="s">
        <v>29</v>
      </c>
      <c r="C17" s="15" t="s">
        <v>30</v>
      </c>
      <c r="D17" s="16">
        <v>0</v>
      </c>
      <c r="E17" s="16">
        <v>693713.84</v>
      </c>
      <c r="F17" s="16">
        <v>792284.63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R17" s="20">
        <f t="shared" si="2"/>
        <v>1485998.47</v>
      </c>
    </row>
    <row r="18" spans="2:18" outlineLevel="1" x14ac:dyDescent="0.25">
      <c r="B18" s="14" t="s">
        <v>31</v>
      </c>
      <c r="C18" s="15" t="s">
        <v>32</v>
      </c>
      <c r="D18" s="16">
        <v>0</v>
      </c>
      <c r="E18" s="16">
        <v>48013.55</v>
      </c>
      <c r="F18" s="16">
        <v>48217.060000000005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R18" s="20">
        <f t="shared" si="2"/>
        <v>96230.610000000015</v>
      </c>
    </row>
    <row r="19" spans="2:18" outlineLevel="1" x14ac:dyDescent="0.25">
      <c r="B19" s="14" t="s">
        <v>33</v>
      </c>
      <c r="C19" s="15" t="s">
        <v>34</v>
      </c>
      <c r="D19" s="16">
        <v>0</v>
      </c>
      <c r="E19" s="16">
        <v>0</v>
      </c>
      <c r="F19" s="16">
        <v>1117.4000000000001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R19" s="20">
        <f t="shared" si="2"/>
        <v>1117.4000000000001</v>
      </c>
    </row>
    <row r="20" spans="2:18" ht="57" outlineLevel="1" x14ac:dyDescent="0.25">
      <c r="B20" s="14" t="s">
        <v>35</v>
      </c>
      <c r="C20" s="22" t="s">
        <v>36</v>
      </c>
      <c r="D20" s="16">
        <v>0</v>
      </c>
      <c r="E20" s="16">
        <v>928950.16</v>
      </c>
      <c r="F20" s="16">
        <v>4834873.7300000004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R20" s="20">
        <f t="shared" si="2"/>
        <v>5763823.8900000006</v>
      </c>
    </row>
    <row r="21" spans="2:18" outlineLevel="1" x14ac:dyDescent="0.25">
      <c r="B21" s="14" t="s">
        <v>37</v>
      </c>
      <c r="C21" s="15" t="s">
        <v>38</v>
      </c>
      <c r="D21" s="16">
        <v>0</v>
      </c>
      <c r="E21" s="16">
        <v>2916.68</v>
      </c>
      <c r="F21" s="16">
        <v>2916.68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R21" s="20">
        <f t="shared" si="2"/>
        <v>5833.36</v>
      </c>
    </row>
    <row r="22" spans="2:18" outlineLevel="1" x14ac:dyDescent="0.25">
      <c r="B22" s="14" t="s">
        <v>39</v>
      </c>
      <c r="C22" s="15" t="s">
        <v>40</v>
      </c>
      <c r="D22" s="16">
        <v>435600</v>
      </c>
      <c r="E22" s="16">
        <v>1875946.38</v>
      </c>
      <c r="F22" s="16">
        <v>1867726.38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R22" s="20">
        <f t="shared" si="2"/>
        <v>4179272.76</v>
      </c>
    </row>
    <row r="23" spans="2:18" outlineLevel="1" x14ac:dyDescent="0.25">
      <c r="B23" s="14" t="s">
        <v>41</v>
      </c>
      <c r="C23" s="15" t="s">
        <v>42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R23" s="20">
        <f t="shared" si="2"/>
        <v>0</v>
      </c>
    </row>
    <row r="24" spans="2:18" ht="28.5" outlineLevel="1" x14ac:dyDescent="0.25">
      <c r="B24" s="14" t="s">
        <v>43</v>
      </c>
      <c r="C24" s="22" t="s">
        <v>44</v>
      </c>
      <c r="D24" s="16">
        <v>0</v>
      </c>
      <c r="E24" s="16">
        <f>2884609.39-SUM(E21:E22)</f>
        <v>1005746.3300000003</v>
      </c>
      <c r="F24" s="16">
        <f>4903271.45-F22-F23</f>
        <v>3035545.0700000003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R24" s="20">
        <f t="shared" si="2"/>
        <v>4041291.4000000004</v>
      </c>
    </row>
    <row r="25" spans="2:18" outlineLevel="1" x14ac:dyDescent="0.25">
      <c r="B25" s="14" t="s">
        <v>45</v>
      </c>
      <c r="C25" s="15" t="s">
        <v>46</v>
      </c>
      <c r="D25" s="16">
        <v>18308</v>
      </c>
      <c r="E25" s="16">
        <v>11391.14</v>
      </c>
      <c r="F25" s="16">
        <v>38988.129999999997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R25" s="20">
        <f t="shared" si="2"/>
        <v>68687.26999999999</v>
      </c>
    </row>
    <row r="26" spans="2:18" outlineLevel="1" x14ac:dyDescent="0.25">
      <c r="B26" s="14" t="s">
        <v>47</v>
      </c>
      <c r="C26" s="15" t="s">
        <v>48</v>
      </c>
      <c r="D26" s="16">
        <v>0</v>
      </c>
      <c r="E26" s="16">
        <v>0</v>
      </c>
      <c r="F26" s="16">
        <v>3570.2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R26" s="20">
        <f t="shared" si="2"/>
        <v>3570.2</v>
      </c>
    </row>
    <row r="27" spans="2:18" outlineLevel="1" x14ac:dyDescent="0.25">
      <c r="B27" s="14" t="s">
        <v>49</v>
      </c>
      <c r="C27" s="15" t="s">
        <v>50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R27" s="20">
        <f t="shared" si="2"/>
        <v>0</v>
      </c>
    </row>
    <row r="28" spans="2:18" outlineLevel="1" x14ac:dyDescent="0.25">
      <c r="B28" s="14" t="s">
        <v>51</v>
      </c>
      <c r="C28" s="15" t="s">
        <v>52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>
        <f t="shared" si="2"/>
        <v>0</v>
      </c>
    </row>
    <row r="29" spans="2:18" outlineLevel="1" x14ac:dyDescent="0.25">
      <c r="B29" s="14" t="s">
        <v>53</v>
      </c>
      <c r="C29" s="15" t="s">
        <v>54</v>
      </c>
      <c r="D29" s="16">
        <v>0</v>
      </c>
      <c r="E29" s="16">
        <v>0</v>
      </c>
      <c r="F29" s="16">
        <v>93848.68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R29" s="20">
        <f t="shared" si="2"/>
        <v>93848.68</v>
      </c>
    </row>
    <row r="30" spans="2:18" outlineLevel="1" x14ac:dyDescent="0.25">
      <c r="B30" s="14" t="s">
        <v>55</v>
      </c>
      <c r="C30" s="15" t="s">
        <v>56</v>
      </c>
      <c r="D30" s="16">
        <v>0</v>
      </c>
      <c r="E30" s="16">
        <v>238300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R30" s="20">
        <f t="shared" si="2"/>
        <v>238300</v>
      </c>
    </row>
    <row r="31" spans="2:18" outlineLevel="1" x14ac:dyDescent="0.25">
      <c r="B31" s="14" t="s">
        <v>57</v>
      </c>
      <c r="C31" s="22" t="s">
        <v>58</v>
      </c>
      <c r="D31" s="16">
        <v>1500</v>
      </c>
      <c r="E31" s="16">
        <f>276005-SUM(E26:E30)</f>
        <v>37705</v>
      </c>
      <c r="F31" s="16">
        <f>168062.99-SUM(F26:F30)</f>
        <v>70644.11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R31" s="20">
        <f t="shared" si="2"/>
        <v>109849.11</v>
      </c>
    </row>
    <row r="32" spans="2:18" outlineLevel="1" x14ac:dyDescent="0.25">
      <c r="B32" s="14" t="s">
        <v>59</v>
      </c>
      <c r="C32" s="15" t="s">
        <v>60</v>
      </c>
      <c r="D32" s="16">
        <v>0</v>
      </c>
      <c r="E32" s="16">
        <v>768.67</v>
      </c>
      <c r="F32" s="16">
        <v>5901.2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R32" s="20">
        <f t="shared" si="2"/>
        <v>6669.87</v>
      </c>
    </row>
    <row r="33" spans="2:18" ht="15" outlineLevel="1" thickBot="1" x14ac:dyDescent="0.3">
      <c r="B33" s="17" t="s">
        <v>61</v>
      </c>
      <c r="C33" s="23" t="s">
        <v>62</v>
      </c>
      <c r="D33" s="19">
        <f>13004276.26-SUM(D8:D32)</f>
        <v>30467.810000000522</v>
      </c>
      <c r="E33" s="19">
        <f>18789511.75-SUM(E8:E32)</f>
        <v>935159.15999999642</v>
      </c>
      <c r="F33" s="19">
        <f>26911431.73-SUM(F8:F32)</f>
        <v>2441281.9600000046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6">
        <v>0</v>
      </c>
      <c r="N33" s="19">
        <v>0</v>
      </c>
      <c r="O33" s="19">
        <v>0</v>
      </c>
      <c r="P33" s="19">
        <v>0</v>
      </c>
      <c r="R33" s="20">
        <f t="shared" si="2"/>
        <v>3406908.9300000016</v>
      </c>
    </row>
    <row r="34" spans="2:18" s="9" customFormat="1" ht="21.95" customHeight="1" thickBot="1" x14ac:dyDescent="0.3">
      <c r="B34" s="24" t="s">
        <v>63</v>
      </c>
      <c r="C34" s="25"/>
      <c r="D34" s="26">
        <f t="shared" ref="D34:P34" si="3">SUM(D35:D39)</f>
        <v>0</v>
      </c>
      <c r="E34" s="26">
        <f t="shared" si="3"/>
        <v>21818.97</v>
      </c>
      <c r="F34" s="26">
        <f t="shared" si="3"/>
        <v>470610.8</v>
      </c>
      <c r="G34" s="26">
        <f t="shared" si="3"/>
        <v>0</v>
      </c>
      <c r="H34" s="26">
        <f t="shared" si="3"/>
        <v>0</v>
      </c>
      <c r="I34" s="26">
        <f t="shared" si="3"/>
        <v>0</v>
      </c>
      <c r="J34" s="26">
        <f t="shared" si="3"/>
        <v>0</v>
      </c>
      <c r="K34" s="26">
        <f t="shared" si="3"/>
        <v>0</v>
      </c>
      <c r="L34" s="26">
        <f t="shared" si="3"/>
        <v>0</v>
      </c>
      <c r="M34" s="26">
        <f t="shared" si="3"/>
        <v>0</v>
      </c>
      <c r="N34" s="26">
        <f t="shared" si="3"/>
        <v>0</v>
      </c>
      <c r="O34" s="26">
        <f t="shared" si="3"/>
        <v>0</v>
      </c>
      <c r="P34" s="26">
        <f t="shared" si="3"/>
        <v>0</v>
      </c>
    </row>
    <row r="35" spans="2:18" outlineLevel="1" x14ac:dyDescent="0.25">
      <c r="B35" s="10" t="s">
        <v>64</v>
      </c>
      <c r="C35" s="11" t="s">
        <v>65</v>
      </c>
      <c r="D35" s="12">
        <v>0</v>
      </c>
      <c r="E35" s="12">
        <v>21818.97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R35" s="20">
        <f t="shared" si="2"/>
        <v>21818.97</v>
      </c>
    </row>
    <row r="36" spans="2:18" outlineLevel="1" x14ac:dyDescent="0.25">
      <c r="B36" s="14" t="s">
        <v>66</v>
      </c>
      <c r="C36" s="27" t="s">
        <v>67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R36" s="20">
        <f t="shared" si="2"/>
        <v>0</v>
      </c>
    </row>
    <row r="37" spans="2:18" outlineLevel="1" x14ac:dyDescent="0.25">
      <c r="B37" s="14" t="s">
        <v>68</v>
      </c>
      <c r="C37" s="15" t="s">
        <v>69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R37" s="20">
        <f t="shared" si="2"/>
        <v>0</v>
      </c>
    </row>
    <row r="38" spans="2:18" outlineLevel="1" x14ac:dyDescent="0.25">
      <c r="B38" s="14" t="s">
        <v>70</v>
      </c>
      <c r="C38" s="15" t="s">
        <v>71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R38" s="20">
        <f t="shared" si="2"/>
        <v>0</v>
      </c>
    </row>
    <row r="39" spans="2:18" ht="15" outlineLevel="1" thickBot="1" x14ac:dyDescent="0.3">
      <c r="B39" s="17" t="s">
        <v>72</v>
      </c>
      <c r="C39" s="23" t="s">
        <v>73</v>
      </c>
      <c r="D39" s="19">
        <v>0</v>
      </c>
      <c r="E39" s="19">
        <v>0</v>
      </c>
      <c r="F39" s="19">
        <v>470610.8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R39" s="20">
        <f t="shared" si="2"/>
        <v>470610.8</v>
      </c>
    </row>
    <row r="40" spans="2:18" s="9" customFormat="1" ht="21.95" customHeight="1" thickBot="1" x14ac:dyDescent="0.3">
      <c r="B40" s="24" t="s">
        <v>74</v>
      </c>
      <c r="C40" s="25"/>
      <c r="D40" s="26">
        <f t="shared" ref="D40:P40" si="4">SUM(D41:D42)</f>
        <v>0</v>
      </c>
      <c r="E40" s="26">
        <f t="shared" si="4"/>
        <v>0</v>
      </c>
      <c r="F40" s="26">
        <f t="shared" si="4"/>
        <v>0</v>
      </c>
      <c r="G40" s="26">
        <f t="shared" si="4"/>
        <v>0</v>
      </c>
      <c r="H40" s="26">
        <f t="shared" si="4"/>
        <v>0</v>
      </c>
      <c r="I40" s="26">
        <f t="shared" si="4"/>
        <v>0</v>
      </c>
      <c r="J40" s="26">
        <f t="shared" si="4"/>
        <v>0</v>
      </c>
      <c r="K40" s="26">
        <f t="shared" si="4"/>
        <v>0</v>
      </c>
      <c r="L40" s="26">
        <f t="shared" si="4"/>
        <v>0</v>
      </c>
      <c r="M40" s="26">
        <f t="shared" si="4"/>
        <v>0</v>
      </c>
      <c r="N40" s="26">
        <f t="shared" si="4"/>
        <v>0</v>
      </c>
      <c r="O40" s="26">
        <f t="shared" si="4"/>
        <v>0</v>
      </c>
      <c r="P40" s="26">
        <f t="shared" si="4"/>
        <v>0</v>
      </c>
    </row>
    <row r="41" spans="2:18" outlineLevel="1" x14ac:dyDescent="0.25">
      <c r="B41" s="10" t="s">
        <v>75</v>
      </c>
      <c r="C41" s="11" t="s">
        <v>76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77</v>
      </c>
      <c r="C42" s="23" t="s">
        <v>78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79</v>
      </c>
      <c r="C43" s="25"/>
      <c r="D43" s="28">
        <f t="shared" ref="D43:O43" si="5">SUM(D44:D47)</f>
        <v>115952286.74000001</v>
      </c>
      <c r="E43" s="28">
        <f t="shared" si="5"/>
        <v>97236948.700000003</v>
      </c>
      <c r="F43" s="28">
        <f t="shared" si="5"/>
        <v>97236948.710000008</v>
      </c>
      <c r="G43" s="28">
        <f t="shared" si="5"/>
        <v>0</v>
      </c>
      <c r="H43" s="28">
        <f t="shared" si="5"/>
        <v>0</v>
      </c>
      <c r="I43" s="28">
        <f t="shared" si="5"/>
        <v>0</v>
      </c>
      <c r="J43" s="28">
        <f t="shared" si="5"/>
        <v>0</v>
      </c>
      <c r="K43" s="28">
        <f t="shared" si="5"/>
        <v>0</v>
      </c>
      <c r="L43" s="28">
        <f t="shared" si="5"/>
        <v>0</v>
      </c>
      <c r="M43" s="28">
        <f t="shared" si="5"/>
        <v>0</v>
      </c>
      <c r="N43" s="28">
        <f t="shared" si="5"/>
        <v>0</v>
      </c>
      <c r="O43" s="28">
        <f t="shared" si="5"/>
        <v>0</v>
      </c>
      <c r="P43" s="29"/>
    </row>
    <row r="44" spans="2:18" outlineLevel="1" x14ac:dyDescent="0.25">
      <c r="B44" s="10" t="s">
        <v>80</v>
      </c>
      <c r="C44" s="11" t="s">
        <v>81</v>
      </c>
      <c r="D44" s="12">
        <v>98167786.730000004</v>
      </c>
      <c r="E44" s="12">
        <v>79452448.700000003</v>
      </c>
      <c r="F44" s="12">
        <v>79452448.700000003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30"/>
    </row>
    <row r="45" spans="2:18" outlineLevel="1" x14ac:dyDescent="0.25">
      <c r="B45" s="14" t="s">
        <v>82</v>
      </c>
      <c r="C45" s="15" t="s">
        <v>83</v>
      </c>
      <c r="D45" s="16">
        <v>17784500.010000002</v>
      </c>
      <c r="E45" s="16">
        <v>17784500</v>
      </c>
      <c r="F45" s="16">
        <v>17784500.010000002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30"/>
    </row>
    <row r="46" spans="2:18" outlineLevel="1" x14ac:dyDescent="0.25">
      <c r="B46" s="14" t="s">
        <v>84</v>
      </c>
      <c r="C46" s="15" t="s">
        <v>85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30"/>
    </row>
    <row r="47" spans="2:18" ht="15" outlineLevel="1" thickBot="1" x14ac:dyDescent="0.3">
      <c r="B47" s="17" t="s">
        <v>86</v>
      </c>
      <c r="C47" s="23" t="s">
        <v>87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30"/>
    </row>
    <row r="48" spans="2:18" s="9" customFormat="1" ht="21.95" customHeight="1" thickBot="1" x14ac:dyDescent="0.3">
      <c r="B48" s="6" t="s">
        <v>88</v>
      </c>
      <c r="C48" s="6"/>
      <c r="D48" s="28">
        <f t="shared" ref="D48:O48" si="6">SUM(D49:D52)</f>
        <v>16987541.91</v>
      </c>
      <c r="E48" s="28">
        <f t="shared" si="6"/>
        <v>18432646.470000003</v>
      </c>
      <c r="F48" s="28">
        <f t="shared" si="6"/>
        <v>25806359.219999999</v>
      </c>
      <c r="G48" s="28">
        <f t="shared" si="6"/>
        <v>0</v>
      </c>
      <c r="H48" s="28">
        <f t="shared" si="6"/>
        <v>0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9"/>
    </row>
    <row r="49" spans="2:16" outlineLevel="1" x14ac:dyDescent="0.25">
      <c r="B49" s="31" t="s">
        <v>89</v>
      </c>
      <c r="C49" s="11" t="s">
        <v>90</v>
      </c>
      <c r="D49" s="12">
        <v>6443571.2999999998</v>
      </c>
      <c r="E49" s="12">
        <v>8330910.5700000003</v>
      </c>
      <c r="F49" s="12">
        <v>10709393.42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30"/>
    </row>
    <row r="50" spans="2:16" outlineLevel="1" x14ac:dyDescent="0.25">
      <c r="B50" s="32" t="s">
        <v>91</v>
      </c>
      <c r="C50" s="15" t="s">
        <v>92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33"/>
    </row>
    <row r="51" spans="2:16" outlineLevel="1" x14ac:dyDescent="0.25">
      <c r="B51" s="32" t="s">
        <v>93</v>
      </c>
      <c r="C51" s="15" t="s">
        <v>94</v>
      </c>
      <c r="D51" s="16">
        <v>6644392.0700000003</v>
      </c>
      <c r="E51" s="16">
        <v>6311522.3700000001</v>
      </c>
      <c r="F51" s="16">
        <v>6554808.6200000001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33"/>
    </row>
    <row r="52" spans="2:16" ht="15" outlineLevel="1" thickBot="1" x14ac:dyDescent="0.3">
      <c r="B52" s="34" t="s">
        <v>95</v>
      </c>
      <c r="C52" s="23" t="s">
        <v>96</v>
      </c>
      <c r="D52" s="19">
        <v>3899578.54</v>
      </c>
      <c r="E52" s="19">
        <v>3790213.53</v>
      </c>
      <c r="F52" s="19">
        <v>8542157.1799999997</v>
      </c>
      <c r="G52" s="19">
        <v>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0</v>
      </c>
      <c r="O52" s="19">
        <v>0</v>
      </c>
      <c r="P52" s="33"/>
    </row>
    <row r="55" spans="2:16" ht="15" x14ac:dyDescent="0.25">
      <c r="I55" s="36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Luciano Jorge</cp:lastModifiedBy>
  <dcterms:created xsi:type="dcterms:W3CDTF">2022-02-17T12:28:40Z</dcterms:created>
  <dcterms:modified xsi:type="dcterms:W3CDTF">2022-04-20T12:20:49Z</dcterms:modified>
</cp:coreProperties>
</file>