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eea5ad9798aa21/Documentos/Doc. Trabalho - Luciano/Orçamento 2021/Resolução CNJ 102_2009 - Anexos I e II/Anexos I e II - Publicações/"/>
    </mc:Choice>
  </mc:AlternateContent>
  <xr:revisionPtr revIDLastSave="10" documentId="13_ncr:1_{66FCA378-94FA-4B50-846F-93EAE7FEB298}" xr6:coauthVersionLast="47" xr6:coauthVersionMax="47" xr10:uidLastSave="{C2FB9284-1A01-4247-8FE7-3EBF9DFA6CC7}"/>
  <bookViews>
    <workbookView xWindow="-120" yWindow="-120" windowWidth="20730" windowHeight="11160" firstSheet="3" activeTab="11" xr2:uid="{00000000-000D-0000-FFFF-FFFF00000000}"/>
  </bookViews>
  <sheets>
    <sheet name="PubJan" sheetId="1" r:id="rId1"/>
    <sheet name="PubFev" sheetId="2" r:id="rId2"/>
    <sheet name="Pubmar" sheetId="3" r:id="rId3"/>
    <sheet name="Pubabr" sheetId="4" r:id="rId4"/>
    <sheet name="Pubmai" sheetId="5" r:id="rId5"/>
    <sheet name="PubJun" sheetId="6" r:id="rId6"/>
    <sheet name="PubJul" sheetId="7" r:id="rId7"/>
    <sheet name="PubAgo" sheetId="8" r:id="rId8"/>
    <sheet name="PubSet" sheetId="9" r:id="rId9"/>
    <sheet name="PubOut" sheetId="10" r:id="rId10"/>
    <sheet name="PubNov" sheetId="11" r:id="rId11"/>
    <sheet name="PubDez" sheetId="12" r:id="rId12"/>
  </sheets>
  <externalReferences>
    <externalReference r:id="rId13"/>
  </externalReferences>
  <definedNames>
    <definedName name="_xlnm._FilterDatabase" localSheetId="0" hidden="1">PubJan!$A$5:$Y$5</definedName>
    <definedName name="_xlnm.Print_Area" localSheetId="3">Pubabr!$B$2:$Y$41</definedName>
    <definedName name="_xlnm.Print_Area" localSheetId="7">PubAgo!$B$2:$Y$41</definedName>
    <definedName name="_xlnm.Print_Area" localSheetId="11">PubDez!$B$2:$Y$44</definedName>
    <definedName name="_xlnm.Print_Area" localSheetId="1">PubFev!$B$2:$Y$32</definedName>
    <definedName name="_xlnm.Print_Area" localSheetId="0">PubJan!$B$2:$Y$31</definedName>
    <definedName name="_xlnm.Print_Area" localSheetId="6">PubJul!$B$2:$Y$41</definedName>
    <definedName name="_xlnm.Print_Area" localSheetId="5">PubJun!$B$2:$Y$41</definedName>
    <definedName name="_xlnm.Print_Area" localSheetId="4">Pubmai!$B$2:$Y$41</definedName>
    <definedName name="_xlnm.Print_Area" localSheetId="2">Pubmar!$B$2:$Y$41</definedName>
    <definedName name="_xlnm.Print_Area" localSheetId="10">PubNov!$B$2:$Y$44</definedName>
    <definedName name="_xlnm.Print_Area" localSheetId="9">PubOut!$B$2:$Y$43</definedName>
    <definedName name="_xlnm.Print_Area" localSheetId="8">PubSet!$B$2:$Y$41</definedName>
    <definedName name="_xlnm.Print_Titles" localSheetId="3">Pubabr!$2:$4</definedName>
    <definedName name="_xlnm.Print_Titles" localSheetId="7">PubAgo!$2:$4</definedName>
    <definedName name="_xlnm.Print_Titles" localSheetId="11">PubDez!$2:$4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  <definedName name="_xlnm.Print_Titles" localSheetId="10">PubNov!$2:$4</definedName>
    <definedName name="_xlnm.Print_Titles" localSheetId="9">PubOut!$2:$4</definedName>
    <definedName name="_xlnm.Print_Titles" localSheetId="8">PubSet!$2:$4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2" l="1"/>
  <c r="S44" i="12"/>
  <c r="R44" i="12"/>
  <c r="O44" i="12"/>
  <c r="N44" i="12"/>
  <c r="Y43" i="12"/>
  <c r="W43" i="12"/>
  <c r="U43" i="12"/>
  <c r="Y42" i="12"/>
  <c r="W42" i="12"/>
  <c r="U42" i="12"/>
  <c r="Y41" i="12"/>
  <c r="W41" i="12"/>
  <c r="U41" i="12"/>
  <c r="Y40" i="12"/>
  <c r="W40" i="12"/>
  <c r="U40" i="12"/>
  <c r="Y39" i="12"/>
  <c r="W39" i="12"/>
  <c r="U39" i="12"/>
  <c r="Y38" i="12"/>
  <c r="W38" i="12"/>
  <c r="U38" i="12"/>
  <c r="Y37" i="12"/>
  <c r="W37" i="12"/>
  <c r="U37" i="12"/>
  <c r="Y36" i="12"/>
  <c r="W36" i="12"/>
  <c r="U36" i="12"/>
  <c r="Y35" i="12"/>
  <c r="W35" i="12"/>
  <c r="U35" i="12"/>
  <c r="Y34" i="12"/>
  <c r="W34" i="12"/>
  <c r="U34" i="12"/>
  <c r="Y33" i="12"/>
  <c r="W33" i="12"/>
  <c r="U33" i="12"/>
  <c r="Y32" i="12"/>
  <c r="W32" i="12"/>
  <c r="U32" i="12"/>
  <c r="Y31" i="12"/>
  <c r="W31" i="12"/>
  <c r="U31" i="12"/>
  <c r="Y30" i="12"/>
  <c r="W30" i="12"/>
  <c r="U30" i="12"/>
  <c r="Y29" i="12"/>
  <c r="W29" i="12"/>
  <c r="U29" i="12"/>
  <c r="Y28" i="12"/>
  <c r="W28" i="12"/>
  <c r="U28" i="12"/>
  <c r="Y27" i="12"/>
  <c r="W27" i="12"/>
  <c r="U27" i="12"/>
  <c r="Y26" i="12"/>
  <c r="W26" i="12"/>
  <c r="U26" i="12"/>
  <c r="Y25" i="12"/>
  <c r="W25" i="12"/>
  <c r="U25" i="12"/>
  <c r="Y24" i="12"/>
  <c r="W24" i="12"/>
  <c r="U24" i="12"/>
  <c r="Y23" i="12"/>
  <c r="W23" i="12"/>
  <c r="U23" i="12"/>
  <c r="Y22" i="12"/>
  <c r="W22" i="12"/>
  <c r="U22" i="12"/>
  <c r="Y21" i="12"/>
  <c r="W21" i="12"/>
  <c r="U21" i="12"/>
  <c r="Y20" i="12"/>
  <c r="W20" i="12"/>
  <c r="U20" i="12"/>
  <c r="Y19" i="12"/>
  <c r="W19" i="12"/>
  <c r="U19" i="12"/>
  <c r="Y18" i="12"/>
  <c r="W18" i="12"/>
  <c r="U18" i="12"/>
  <c r="Y17" i="12"/>
  <c r="W17" i="12"/>
  <c r="U17" i="12"/>
  <c r="Y16" i="12"/>
  <c r="W16" i="12"/>
  <c r="U16" i="12"/>
  <c r="Y15" i="12"/>
  <c r="W15" i="12"/>
  <c r="U15" i="12"/>
  <c r="Y14" i="12"/>
  <c r="W14" i="12"/>
  <c r="U14" i="12"/>
  <c r="Y13" i="12"/>
  <c r="W13" i="12"/>
  <c r="U13" i="12"/>
  <c r="Y12" i="12"/>
  <c r="W12" i="12"/>
  <c r="U12" i="12"/>
  <c r="Y11" i="12"/>
  <c r="W11" i="12"/>
  <c r="U11" i="12"/>
  <c r="Y10" i="12"/>
  <c r="W10" i="12"/>
  <c r="U10" i="12"/>
  <c r="Y9" i="12"/>
  <c r="W9" i="12"/>
  <c r="U9" i="12"/>
  <c r="Y8" i="12"/>
  <c r="W8" i="12"/>
  <c r="U8" i="12"/>
  <c r="Y7" i="12"/>
  <c r="W7" i="12"/>
  <c r="U7" i="12"/>
  <c r="Y6" i="12"/>
  <c r="W6" i="12"/>
  <c r="U6" i="12"/>
  <c r="X44" i="12"/>
  <c r="Y44" i="12" s="1"/>
  <c r="W5" i="12"/>
  <c r="T44" i="12"/>
  <c r="U44" i="12" s="1"/>
  <c r="Q44" i="12"/>
  <c r="P44" i="12"/>
  <c r="M44" i="12"/>
  <c r="L44" i="12"/>
  <c r="V44" i="11"/>
  <c r="S44" i="11"/>
  <c r="R44" i="11"/>
  <c r="O44" i="11"/>
  <c r="N44" i="11"/>
  <c r="Y43" i="11"/>
  <c r="W43" i="11"/>
  <c r="U43" i="11"/>
  <c r="Y42" i="11"/>
  <c r="W42" i="11"/>
  <c r="U42" i="11"/>
  <c r="Y41" i="11"/>
  <c r="W41" i="11"/>
  <c r="U41" i="11"/>
  <c r="Y40" i="11"/>
  <c r="W40" i="11"/>
  <c r="U40" i="11"/>
  <c r="Y39" i="11"/>
  <c r="W39" i="11"/>
  <c r="U39" i="11"/>
  <c r="Y38" i="11"/>
  <c r="W38" i="11"/>
  <c r="U38" i="11"/>
  <c r="Y37" i="11"/>
  <c r="W37" i="11"/>
  <c r="U37" i="11"/>
  <c r="Y36" i="11"/>
  <c r="W36" i="11"/>
  <c r="U36" i="11"/>
  <c r="Y35" i="11"/>
  <c r="W35" i="11"/>
  <c r="U35" i="11"/>
  <c r="Y34" i="11"/>
  <c r="W34" i="11"/>
  <c r="U34" i="11"/>
  <c r="Y33" i="11"/>
  <c r="W33" i="11"/>
  <c r="U33" i="11"/>
  <c r="Y32" i="11"/>
  <c r="W32" i="11"/>
  <c r="U32" i="11"/>
  <c r="Y31" i="11"/>
  <c r="W31" i="11"/>
  <c r="U31" i="11"/>
  <c r="Y30" i="11"/>
  <c r="W30" i="11"/>
  <c r="U30" i="11"/>
  <c r="Y29" i="11"/>
  <c r="W29" i="11"/>
  <c r="U29" i="11"/>
  <c r="Y28" i="11"/>
  <c r="W28" i="11"/>
  <c r="U28" i="11"/>
  <c r="Y27" i="11"/>
  <c r="W27" i="11"/>
  <c r="U27" i="11"/>
  <c r="Y26" i="11"/>
  <c r="W26" i="11"/>
  <c r="U26" i="11"/>
  <c r="Y25" i="11"/>
  <c r="W25" i="11"/>
  <c r="U25" i="11"/>
  <c r="Y24" i="11"/>
  <c r="W24" i="11"/>
  <c r="U24" i="11"/>
  <c r="Y23" i="11"/>
  <c r="W23" i="11"/>
  <c r="U23" i="11"/>
  <c r="Y22" i="11"/>
  <c r="W22" i="11"/>
  <c r="U22" i="11"/>
  <c r="Y21" i="11"/>
  <c r="W21" i="11"/>
  <c r="U21" i="11"/>
  <c r="Y20" i="11"/>
  <c r="W20" i="11"/>
  <c r="U20" i="11"/>
  <c r="Y19" i="11"/>
  <c r="W19" i="11"/>
  <c r="U19" i="11"/>
  <c r="Y18" i="11"/>
  <c r="W18" i="11"/>
  <c r="U18" i="11"/>
  <c r="Y17" i="11"/>
  <c r="W17" i="11"/>
  <c r="U17" i="11"/>
  <c r="Y16" i="11"/>
  <c r="W16" i="11"/>
  <c r="U16" i="11"/>
  <c r="Y15" i="11"/>
  <c r="W15" i="11"/>
  <c r="U15" i="11"/>
  <c r="Y14" i="11"/>
  <c r="W14" i="11"/>
  <c r="U14" i="11"/>
  <c r="Y13" i="11"/>
  <c r="W13" i="11"/>
  <c r="U13" i="11"/>
  <c r="Y12" i="11"/>
  <c r="W12" i="11"/>
  <c r="U12" i="11"/>
  <c r="Y11" i="11"/>
  <c r="W11" i="11"/>
  <c r="U11" i="11"/>
  <c r="Y10" i="11"/>
  <c r="W10" i="11"/>
  <c r="U10" i="11"/>
  <c r="Y9" i="11"/>
  <c r="W9" i="11"/>
  <c r="U9" i="11"/>
  <c r="Y8" i="11"/>
  <c r="W8" i="11"/>
  <c r="U8" i="11"/>
  <c r="Y7" i="11"/>
  <c r="W7" i="11"/>
  <c r="U7" i="11"/>
  <c r="Y6" i="11"/>
  <c r="W6" i="11"/>
  <c r="U6" i="11"/>
  <c r="X44" i="11"/>
  <c r="W5" i="11"/>
  <c r="R43" i="10"/>
  <c r="N43" i="10"/>
  <c r="X42" i="10"/>
  <c r="Y42" i="10" s="1"/>
  <c r="V42" i="10"/>
  <c r="W42" i="10" s="1"/>
  <c r="U42" i="10"/>
  <c r="X41" i="10"/>
  <c r="Y41" i="10" s="1"/>
  <c r="V41" i="10"/>
  <c r="W41" i="10" s="1"/>
  <c r="U41" i="10"/>
  <c r="X40" i="10"/>
  <c r="Y40" i="10" s="1"/>
  <c r="V40" i="10"/>
  <c r="W40" i="10" s="1"/>
  <c r="U40" i="10"/>
  <c r="X39" i="10"/>
  <c r="Y39" i="10" s="1"/>
  <c r="V39" i="10"/>
  <c r="W39" i="10" s="1"/>
  <c r="U39" i="10"/>
  <c r="X38" i="10"/>
  <c r="Y38" i="10" s="1"/>
  <c r="V38" i="10"/>
  <c r="W38" i="10" s="1"/>
  <c r="U38" i="10"/>
  <c r="X37" i="10"/>
  <c r="Y37" i="10" s="1"/>
  <c r="V37" i="10"/>
  <c r="W37" i="10" s="1"/>
  <c r="U37" i="10"/>
  <c r="X36" i="10"/>
  <c r="Y36" i="10" s="1"/>
  <c r="V36" i="10"/>
  <c r="W36" i="10" s="1"/>
  <c r="U36" i="10"/>
  <c r="X35" i="10"/>
  <c r="Y35" i="10" s="1"/>
  <c r="V35" i="10"/>
  <c r="W35" i="10" s="1"/>
  <c r="U35" i="10"/>
  <c r="X34" i="10"/>
  <c r="Y34" i="10" s="1"/>
  <c r="V34" i="10"/>
  <c r="W34" i="10" s="1"/>
  <c r="U34" i="10"/>
  <c r="X33" i="10"/>
  <c r="Y33" i="10" s="1"/>
  <c r="V33" i="10"/>
  <c r="W33" i="10" s="1"/>
  <c r="U33" i="10"/>
  <c r="X32" i="10"/>
  <c r="Y32" i="10" s="1"/>
  <c r="V32" i="10"/>
  <c r="W32" i="10" s="1"/>
  <c r="U32" i="10"/>
  <c r="X31" i="10"/>
  <c r="Y31" i="10" s="1"/>
  <c r="V31" i="10"/>
  <c r="W31" i="10" s="1"/>
  <c r="U31" i="10"/>
  <c r="X30" i="10"/>
  <c r="Y30" i="10" s="1"/>
  <c r="V30" i="10"/>
  <c r="W30" i="10" s="1"/>
  <c r="U30" i="10"/>
  <c r="X29" i="10"/>
  <c r="Y29" i="10" s="1"/>
  <c r="V29" i="10"/>
  <c r="W29" i="10" s="1"/>
  <c r="U29" i="10"/>
  <c r="X28" i="10"/>
  <c r="Y28" i="10" s="1"/>
  <c r="V28" i="10"/>
  <c r="W28" i="10" s="1"/>
  <c r="U28" i="10"/>
  <c r="X27" i="10"/>
  <c r="Y27" i="10" s="1"/>
  <c r="V27" i="10"/>
  <c r="W27" i="10" s="1"/>
  <c r="U27" i="10"/>
  <c r="X26" i="10"/>
  <c r="Y26" i="10" s="1"/>
  <c r="V26" i="10"/>
  <c r="W26" i="10" s="1"/>
  <c r="U26" i="10"/>
  <c r="X25" i="10"/>
  <c r="Y25" i="10" s="1"/>
  <c r="V25" i="10"/>
  <c r="W25" i="10" s="1"/>
  <c r="U25" i="10"/>
  <c r="X24" i="10"/>
  <c r="Y24" i="10" s="1"/>
  <c r="V24" i="10"/>
  <c r="W24" i="10" s="1"/>
  <c r="U24" i="10"/>
  <c r="X23" i="10"/>
  <c r="Y23" i="10" s="1"/>
  <c r="V23" i="10"/>
  <c r="W23" i="10" s="1"/>
  <c r="U23" i="10"/>
  <c r="X22" i="10"/>
  <c r="Y22" i="10" s="1"/>
  <c r="V22" i="10"/>
  <c r="W22" i="10" s="1"/>
  <c r="U22" i="10"/>
  <c r="X21" i="10"/>
  <c r="Y21" i="10" s="1"/>
  <c r="V21" i="10"/>
  <c r="W21" i="10" s="1"/>
  <c r="U21" i="10"/>
  <c r="X20" i="10"/>
  <c r="Y20" i="10" s="1"/>
  <c r="V20" i="10"/>
  <c r="W20" i="10" s="1"/>
  <c r="U20" i="10"/>
  <c r="X19" i="10"/>
  <c r="Y19" i="10" s="1"/>
  <c r="V19" i="10"/>
  <c r="W19" i="10" s="1"/>
  <c r="U19" i="10"/>
  <c r="X18" i="10"/>
  <c r="Y18" i="10" s="1"/>
  <c r="V18" i="10"/>
  <c r="W18" i="10" s="1"/>
  <c r="U18" i="10"/>
  <c r="X17" i="10"/>
  <c r="Y17" i="10" s="1"/>
  <c r="V17" i="10"/>
  <c r="W17" i="10" s="1"/>
  <c r="U17" i="10"/>
  <c r="X16" i="10"/>
  <c r="Y16" i="10" s="1"/>
  <c r="V16" i="10"/>
  <c r="W16" i="10" s="1"/>
  <c r="U16" i="10"/>
  <c r="X15" i="10"/>
  <c r="Y15" i="10" s="1"/>
  <c r="V15" i="10"/>
  <c r="W15" i="10" s="1"/>
  <c r="U15" i="10"/>
  <c r="X14" i="10"/>
  <c r="Y14" i="10" s="1"/>
  <c r="V14" i="10"/>
  <c r="W14" i="10" s="1"/>
  <c r="U14" i="10"/>
  <c r="X13" i="10"/>
  <c r="Y13" i="10" s="1"/>
  <c r="V13" i="10"/>
  <c r="W13" i="10" s="1"/>
  <c r="U13" i="10"/>
  <c r="X12" i="10"/>
  <c r="Y12" i="10" s="1"/>
  <c r="V12" i="10"/>
  <c r="W12" i="10" s="1"/>
  <c r="U12" i="10"/>
  <c r="X11" i="10"/>
  <c r="Y11" i="10" s="1"/>
  <c r="V11" i="10"/>
  <c r="W11" i="10" s="1"/>
  <c r="U11" i="10"/>
  <c r="X10" i="10"/>
  <c r="Y10" i="10" s="1"/>
  <c r="V10" i="10"/>
  <c r="W10" i="10" s="1"/>
  <c r="U10" i="10"/>
  <c r="X9" i="10"/>
  <c r="Y9" i="10" s="1"/>
  <c r="V9" i="10"/>
  <c r="W9" i="10" s="1"/>
  <c r="U9" i="10"/>
  <c r="X8" i="10"/>
  <c r="Y8" i="10" s="1"/>
  <c r="V8" i="10"/>
  <c r="W8" i="10" s="1"/>
  <c r="U8" i="10"/>
  <c r="X7" i="10"/>
  <c r="Y7" i="10" s="1"/>
  <c r="V7" i="10"/>
  <c r="W7" i="10" s="1"/>
  <c r="U7" i="10"/>
  <c r="X6" i="10"/>
  <c r="Y6" i="10" s="1"/>
  <c r="V6" i="10"/>
  <c r="W6" i="10" s="1"/>
  <c r="U6" i="10"/>
  <c r="X5" i="10"/>
  <c r="Y5" i="10" s="1"/>
  <c r="V5" i="10"/>
  <c r="V43" i="10" s="1"/>
  <c r="T43" i="10"/>
  <c r="Q43" i="10"/>
  <c r="P43" i="10"/>
  <c r="O43" i="10"/>
  <c r="M43" i="10"/>
  <c r="L43" i="10"/>
  <c r="V41" i="9"/>
  <c r="S41" i="9"/>
  <c r="R41" i="9"/>
  <c r="O41" i="9"/>
  <c r="N41" i="9"/>
  <c r="Y40" i="9"/>
  <c r="W40" i="9"/>
  <c r="U40" i="9"/>
  <c r="Y39" i="9"/>
  <c r="W39" i="9"/>
  <c r="U39" i="9"/>
  <c r="Y38" i="9"/>
  <c r="W38" i="9"/>
  <c r="U38" i="9"/>
  <c r="Y37" i="9"/>
  <c r="W37" i="9"/>
  <c r="U37" i="9"/>
  <c r="Y36" i="9"/>
  <c r="W36" i="9"/>
  <c r="U36" i="9"/>
  <c r="Y35" i="9"/>
  <c r="W35" i="9"/>
  <c r="U35" i="9"/>
  <c r="Y34" i="9"/>
  <c r="U34" i="9"/>
  <c r="W34" i="9"/>
  <c r="Y33" i="9"/>
  <c r="U33" i="9"/>
  <c r="W33" i="9"/>
  <c r="Y32" i="9"/>
  <c r="U32" i="9"/>
  <c r="W32" i="9"/>
  <c r="Y31" i="9"/>
  <c r="U31" i="9"/>
  <c r="W31" i="9"/>
  <c r="Y30" i="9"/>
  <c r="W30" i="9"/>
  <c r="U30" i="9"/>
  <c r="Y29" i="9"/>
  <c r="W29" i="9"/>
  <c r="U29" i="9"/>
  <c r="Y28" i="9"/>
  <c r="W28" i="9"/>
  <c r="U28" i="9"/>
  <c r="Y27" i="9"/>
  <c r="W27" i="9"/>
  <c r="U27" i="9"/>
  <c r="Y26" i="9"/>
  <c r="W26" i="9"/>
  <c r="U26" i="9"/>
  <c r="Y25" i="9"/>
  <c r="W25" i="9"/>
  <c r="U25" i="9"/>
  <c r="Y24" i="9"/>
  <c r="W24" i="9"/>
  <c r="U24" i="9"/>
  <c r="Y23" i="9"/>
  <c r="W23" i="9"/>
  <c r="U23" i="9"/>
  <c r="Y22" i="9"/>
  <c r="U22" i="9"/>
  <c r="W22" i="9"/>
  <c r="Y21" i="9"/>
  <c r="U21" i="9"/>
  <c r="W21" i="9"/>
  <c r="Y20" i="9"/>
  <c r="U20" i="9"/>
  <c r="W20" i="9"/>
  <c r="Y19" i="9"/>
  <c r="U19" i="9"/>
  <c r="W19" i="9"/>
  <c r="Y18" i="9"/>
  <c r="U18" i="9"/>
  <c r="W18" i="9"/>
  <c r="Y17" i="9"/>
  <c r="W17" i="9"/>
  <c r="U17" i="9"/>
  <c r="Y16" i="9"/>
  <c r="W16" i="9"/>
  <c r="U16" i="9"/>
  <c r="Y15" i="9"/>
  <c r="W15" i="9"/>
  <c r="U15" i="9"/>
  <c r="Y14" i="9"/>
  <c r="W14" i="9"/>
  <c r="U14" i="9"/>
  <c r="Y13" i="9"/>
  <c r="U13" i="9"/>
  <c r="W13" i="9"/>
  <c r="Y12" i="9"/>
  <c r="U12" i="9"/>
  <c r="W12" i="9"/>
  <c r="Y11" i="9"/>
  <c r="U11" i="9"/>
  <c r="W11" i="9"/>
  <c r="Y10" i="9"/>
  <c r="U10" i="9"/>
  <c r="W10" i="9"/>
  <c r="Y9" i="9"/>
  <c r="W9" i="9"/>
  <c r="U9" i="9"/>
  <c r="Y8" i="9"/>
  <c r="W8" i="9"/>
  <c r="U8" i="9"/>
  <c r="Y7" i="9"/>
  <c r="W7" i="9"/>
  <c r="U7" i="9"/>
  <c r="Y6" i="9"/>
  <c r="W6" i="9"/>
  <c r="U6" i="9"/>
  <c r="X41" i="9"/>
  <c r="Y41" i="9" s="1"/>
  <c r="T41" i="9"/>
  <c r="U41" i="9" s="1"/>
  <c r="W5" i="9"/>
  <c r="Q41" i="9"/>
  <c r="P41" i="9"/>
  <c r="M41" i="9"/>
  <c r="L41" i="9"/>
  <c r="Y40" i="8"/>
  <c r="U40" i="8"/>
  <c r="W40" i="8"/>
  <c r="Y39" i="8"/>
  <c r="U39" i="8"/>
  <c r="W39" i="8"/>
  <c r="Y38" i="8"/>
  <c r="U38" i="8"/>
  <c r="W38" i="8"/>
  <c r="Y37" i="8"/>
  <c r="U37" i="8"/>
  <c r="W37" i="8"/>
  <c r="Y36" i="8"/>
  <c r="U36" i="8"/>
  <c r="W36" i="8"/>
  <c r="Y35" i="8"/>
  <c r="U35" i="8"/>
  <c r="W35" i="8"/>
  <c r="Y34" i="8"/>
  <c r="U34" i="8"/>
  <c r="W34" i="8"/>
  <c r="Y33" i="8"/>
  <c r="U33" i="8"/>
  <c r="W33" i="8"/>
  <c r="Y32" i="8"/>
  <c r="U32" i="8"/>
  <c r="W32" i="8"/>
  <c r="Y31" i="8"/>
  <c r="U31" i="8"/>
  <c r="W31" i="8"/>
  <c r="Y30" i="8"/>
  <c r="U30" i="8"/>
  <c r="W30" i="8"/>
  <c r="Y29" i="8"/>
  <c r="U29" i="8"/>
  <c r="W29" i="8"/>
  <c r="Y28" i="8"/>
  <c r="U28" i="8"/>
  <c r="W28" i="8"/>
  <c r="Y27" i="8"/>
  <c r="U27" i="8"/>
  <c r="W27" i="8"/>
  <c r="Y26" i="8"/>
  <c r="U26" i="8"/>
  <c r="W26" i="8"/>
  <c r="Y25" i="8"/>
  <c r="U25" i="8"/>
  <c r="W25" i="8"/>
  <c r="Y24" i="8"/>
  <c r="U24" i="8"/>
  <c r="W24" i="8"/>
  <c r="Y23" i="8"/>
  <c r="U23" i="8"/>
  <c r="W23" i="8"/>
  <c r="Y22" i="8"/>
  <c r="U22" i="8"/>
  <c r="W22" i="8"/>
  <c r="Y21" i="8"/>
  <c r="U21" i="8"/>
  <c r="W21" i="8"/>
  <c r="Y20" i="8"/>
  <c r="U20" i="8"/>
  <c r="W20" i="8"/>
  <c r="Y19" i="8"/>
  <c r="U19" i="8"/>
  <c r="W19" i="8"/>
  <c r="Y18" i="8"/>
  <c r="U18" i="8"/>
  <c r="W18" i="8"/>
  <c r="Y17" i="8"/>
  <c r="U17" i="8"/>
  <c r="W17" i="8"/>
  <c r="Y16" i="8"/>
  <c r="U16" i="8"/>
  <c r="W16" i="8"/>
  <c r="Y15" i="8"/>
  <c r="U15" i="8"/>
  <c r="W15" i="8"/>
  <c r="Y14" i="8"/>
  <c r="U14" i="8"/>
  <c r="W14" i="8"/>
  <c r="Y13" i="8"/>
  <c r="U13" i="8"/>
  <c r="W13" i="8"/>
  <c r="Y12" i="8"/>
  <c r="U12" i="8"/>
  <c r="W12" i="8"/>
  <c r="Y11" i="8"/>
  <c r="U11" i="8"/>
  <c r="W11" i="8"/>
  <c r="Y10" i="8"/>
  <c r="U10" i="8"/>
  <c r="W10" i="8"/>
  <c r="Y9" i="8"/>
  <c r="U9" i="8"/>
  <c r="W9" i="8"/>
  <c r="Y8" i="8"/>
  <c r="U8" i="8"/>
  <c r="W8" i="8"/>
  <c r="Y7" i="8"/>
  <c r="U7" i="8"/>
  <c r="W7" i="8"/>
  <c r="Y6" i="8"/>
  <c r="U6" i="8"/>
  <c r="W6" i="8"/>
  <c r="X41" i="8"/>
  <c r="V41" i="8"/>
  <c r="T41" i="8"/>
  <c r="S41" i="8"/>
  <c r="R41" i="8"/>
  <c r="Q41" i="8"/>
  <c r="P41" i="8"/>
  <c r="O41" i="8"/>
  <c r="N41" i="8"/>
  <c r="M41" i="8"/>
  <c r="L41" i="8"/>
  <c r="W44" i="12" l="1"/>
  <c r="U5" i="12"/>
  <c r="Y5" i="12"/>
  <c r="Y44" i="11"/>
  <c r="W44" i="11"/>
  <c r="L44" i="11"/>
  <c r="P44" i="11"/>
  <c r="T44" i="11"/>
  <c r="U44" i="11" s="1"/>
  <c r="Y5" i="11"/>
  <c r="M44" i="11"/>
  <c r="Q44" i="11"/>
  <c r="U5" i="11"/>
  <c r="W5" i="10"/>
  <c r="U5" i="10"/>
  <c r="S43" i="10"/>
  <c r="U43" i="10" s="1"/>
  <c r="X43" i="10"/>
  <c r="W41" i="9"/>
  <c r="U5" i="9"/>
  <c r="Y5" i="9"/>
  <c r="U41" i="8"/>
  <c r="W41" i="8"/>
  <c r="Y41" i="8"/>
  <c r="W5" i="8"/>
  <c r="U5" i="8"/>
  <c r="Y5" i="8"/>
  <c r="W43" i="10" l="1"/>
  <c r="Y43" i="10"/>
  <c r="Y40" i="7"/>
  <c r="W40" i="7"/>
  <c r="U40" i="7"/>
  <c r="Y39" i="7"/>
  <c r="W39" i="7"/>
  <c r="U39" i="7"/>
  <c r="Y38" i="7"/>
  <c r="W38" i="7"/>
  <c r="U38" i="7"/>
  <c r="Y37" i="7"/>
  <c r="W37" i="7"/>
  <c r="U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W30" i="7"/>
  <c r="U30" i="7"/>
  <c r="Y29" i="7"/>
  <c r="W29" i="7"/>
  <c r="U29" i="7"/>
  <c r="Y28" i="7"/>
  <c r="W28" i="7"/>
  <c r="U28" i="7"/>
  <c r="Y27" i="7"/>
  <c r="U27" i="7"/>
  <c r="W27" i="7"/>
  <c r="Y26" i="7"/>
  <c r="W26" i="7"/>
  <c r="U26" i="7"/>
  <c r="Y25" i="7"/>
  <c r="W25" i="7"/>
  <c r="U25" i="7"/>
  <c r="Y24" i="7"/>
  <c r="W24" i="7"/>
  <c r="U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Y18" i="7"/>
  <c r="U18" i="7"/>
  <c r="W18" i="7"/>
  <c r="Y17" i="7"/>
  <c r="U17" i="7"/>
  <c r="W17" i="7"/>
  <c r="Y16" i="7"/>
  <c r="U16" i="7"/>
  <c r="W16" i="7"/>
  <c r="Y15" i="7"/>
  <c r="U15" i="7"/>
  <c r="W15" i="7"/>
  <c r="Y14" i="7"/>
  <c r="U14" i="7"/>
  <c r="W14" i="7"/>
  <c r="Y13" i="7"/>
  <c r="U13" i="7"/>
  <c r="W13" i="7"/>
  <c r="Y12" i="7"/>
  <c r="U12" i="7"/>
  <c r="W12" i="7"/>
  <c r="Y11" i="7"/>
  <c r="U11" i="7"/>
  <c r="W11" i="7"/>
  <c r="Y10" i="7"/>
  <c r="U10" i="7"/>
  <c r="W10" i="7"/>
  <c r="Y9" i="7"/>
  <c r="W9" i="7"/>
  <c r="U9" i="7"/>
  <c r="Y8" i="7"/>
  <c r="W8" i="7"/>
  <c r="U8" i="7"/>
  <c r="Y7" i="7"/>
  <c r="W7" i="7"/>
  <c r="U7" i="7"/>
  <c r="Y6" i="7"/>
  <c r="W6" i="7"/>
  <c r="U6" i="7"/>
  <c r="X41" i="7"/>
  <c r="W5" i="7"/>
  <c r="T41" i="7"/>
  <c r="U41" i="7" s="1"/>
  <c r="S41" i="7"/>
  <c r="R41" i="7"/>
  <c r="Q41" i="7"/>
  <c r="P41" i="7"/>
  <c r="O41" i="7"/>
  <c r="N41" i="7"/>
  <c r="M41" i="7"/>
  <c r="L41" i="7"/>
  <c r="Y41" i="7" l="1"/>
  <c r="V41" i="7"/>
  <c r="W41" i="7" s="1"/>
  <c r="U5" i="7"/>
  <c r="Y5" i="7"/>
  <c r="Q41" i="6"/>
  <c r="M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W23" i="6"/>
  <c r="W22" i="6"/>
  <c r="W21" i="6"/>
  <c r="W19" i="6"/>
  <c r="W17" i="6"/>
  <c r="W15" i="6"/>
  <c r="W14" i="6"/>
  <c r="W13" i="6"/>
  <c r="W12" i="6"/>
  <c r="W11" i="6"/>
  <c r="W10" i="6"/>
  <c r="W9" i="6"/>
  <c r="W8" i="6"/>
  <c r="W7" i="6"/>
  <c r="W6" i="6"/>
  <c r="X41" i="6"/>
  <c r="W5" i="6"/>
  <c r="V41" i="6"/>
  <c r="T41" i="6"/>
  <c r="R41" i="6"/>
  <c r="P41" i="6"/>
  <c r="N41" i="6"/>
  <c r="L41" i="6"/>
  <c r="Y16" i="6" l="1"/>
  <c r="U16" i="6"/>
  <c r="Y18" i="6"/>
  <c r="U18" i="6"/>
  <c r="Y20" i="6"/>
  <c r="U20" i="6"/>
  <c r="O41" i="6"/>
  <c r="S41" i="6"/>
  <c r="Y41" i="6" s="1"/>
  <c r="Y5" i="6"/>
  <c r="U5" i="6"/>
  <c r="Y7" i="6"/>
  <c r="U7" i="6"/>
  <c r="Y9" i="6"/>
  <c r="U9" i="6"/>
  <c r="Y11" i="6"/>
  <c r="U11" i="6"/>
  <c r="Y13" i="6"/>
  <c r="U13" i="6"/>
  <c r="Y15" i="6"/>
  <c r="U15" i="6"/>
  <c r="Y17" i="6"/>
  <c r="U17" i="6"/>
  <c r="Y19" i="6"/>
  <c r="U19" i="6"/>
  <c r="Y21" i="6"/>
  <c r="U21" i="6"/>
  <c r="Y23" i="6"/>
  <c r="U23" i="6"/>
  <c r="W16" i="6"/>
  <c r="W18" i="6"/>
  <c r="W20" i="6"/>
  <c r="Y22" i="6"/>
  <c r="U22" i="6"/>
  <c r="Y24" i="6"/>
  <c r="U24" i="6"/>
  <c r="W24" i="6"/>
  <c r="Y6" i="6"/>
  <c r="U6" i="6"/>
  <c r="Y8" i="6"/>
  <c r="U8" i="6"/>
  <c r="Y10" i="6"/>
  <c r="U10" i="6"/>
  <c r="Y12" i="6"/>
  <c r="U12" i="6"/>
  <c r="Y14" i="6"/>
  <c r="U14" i="6"/>
  <c r="W25" i="6"/>
  <c r="W32" i="6"/>
  <c r="W35" i="6"/>
  <c r="W37" i="6"/>
  <c r="W38" i="6"/>
  <c r="W39" i="6"/>
  <c r="W40" i="6"/>
  <c r="W26" i="6"/>
  <c r="W27" i="6"/>
  <c r="W28" i="6"/>
  <c r="W29" i="6"/>
  <c r="W30" i="6"/>
  <c r="W31" i="6"/>
  <c r="W33" i="6"/>
  <c r="W34" i="6"/>
  <c r="W36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V41" i="5"/>
  <c r="R41" i="5"/>
  <c r="N41" i="5"/>
  <c r="Y40" i="5"/>
  <c r="U40" i="5"/>
  <c r="W40" i="5"/>
  <c r="Y39" i="5"/>
  <c r="U39" i="5"/>
  <c r="W39" i="5"/>
  <c r="Y38" i="5"/>
  <c r="U38" i="5"/>
  <c r="W38" i="5"/>
  <c r="Y37" i="5"/>
  <c r="U37" i="5"/>
  <c r="W37" i="5"/>
  <c r="Y36" i="5"/>
  <c r="U36" i="5"/>
  <c r="W36" i="5"/>
  <c r="Y35" i="5"/>
  <c r="U35" i="5"/>
  <c r="W35" i="5"/>
  <c r="Y34" i="5"/>
  <c r="U34" i="5"/>
  <c r="W34" i="5"/>
  <c r="Y33" i="5"/>
  <c r="U33" i="5"/>
  <c r="W33" i="5"/>
  <c r="Y32" i="5"/>
  <c r="U32" i="5"/>
  <c r="W32" i="5"/>
  <c r="Y31" i="5"/>
  <c r="U31" i="5"/>
  <c r="W31" i="5"/>
  <c r="Y30" i="5"/>
  <c r="U30" i="5"/>
  <c r="W30" i="5"/>
  <c r="Y29" i="5"/>
  <c r="U29" i="5"/>
  <c r="W29" i="5"/>
  <c r="Y28" i="5"/>
  <c r="U28" i="5"/>
  <c r="W28" i="5"/>
  <c r="Y27" i="5"/>
  <c r="U27" i="5"/>
  <c r="W27" i="5"/>
  <c r="Y26" i="5"/>
  <c r="U26" i="5"/>
  <c r="W26" i="5"/>
  <c r="Y25" i="5"/>
  <c r="U25" i="5"/>
  <c r="W25" i="5"/>
  <c r="Y24" i="5"/>
  <c r="U24" i="5"/>
  <c r="W24" i="5"/>
  <c r="Y23" i="5"/>
  <c r="U23" i="5"/>
  <c r="W23" i="5"/>
  <c r="Y22" i="5"/>
  <c r="U22" i="5"/>
  <c r="W22" i="5"/>
  <c r="Y21" i="5"/>
  <c r="U21" i="5"/>
  <c r="W21" i="5"/>
  <c r="Y20" i="5"/>
  <c r="U20" i="5"/>
  <c r="W20" i="5"/>
  <c r="Y19" i="5"/>
  <c r="U19" i="5"/>
  <c r="W19" i="5"/>
  <c r="Y18" i="5"/>
  <c r="U18" i="5"/>
  <c r="W18" i="5"/>
  <c r="Y17" i="5"/>
  <c r="U17" i="5"/>
  <c r="W17" i="5"/>
  <c r="Y16" i="5"/>
  <c r="U16" i="5"/>
  <c r="W16" i="5"/>
  <c r="Y15" i="5"/>
  <c r="U15" i="5"/>
  <c r="W15" i="5"/>
  <c r="Y14" i="5"/>
  <c r="U14" i="5"/>
  <c r="W14" i="5"/>
  <c r="Y13" i="5"/>
  <c r="U13" i="5"/>
  <c r="W13" i="5"/>
  <c r="Y12" i="5"/>
  <c r="U12" i="5"/>
  <c r="W12" i="5"/>
  <c r="Y11" i="5"/>
  <c r="U11" i="5"/>
  <c r="W11" i="5"/>
  <c r="Y10" i="5"/>
  <c r="U10" i="5"/>
  <c r="W10" i="5"/>
  <c r="Y9" i="5"/>
  <c r="U9" i="5"/>
  <c r="W9" i="5"/>
  <c r="Y8" i="5"/>
  <c r="U8" i="5"/>
  <c r="W8" i="5"/>
  <c r="Y7" i="5"/>
  <c r="U7" i="5"/>
  <c r="W7" i="5"/>
  <c r="Y6" i="5"/>
  <c r="U6" i="5"/>
  <c r="W6" i="5"/>
  <c r="X41" i="5"/>
  <c r="T41" i="5"/>
  <c r="W5" i="5"/>
  <c r="Q41" i="5"/>
  <c r="P41" i="5"/>
  <c r="O41" i="5"/>
  <c r="M41" i="5"/>
  <c r="L41" i="5"/>
  <c r="W41" i="6" l="1"/>
  <c r="U41" i="6"/>
  <c r="U5" i="5"/>
  <c r="Y5" i="5"/>
  <c r="S41" i="5"/>
  <c r="W41" i="5" s="1"/>
  <c r="V41" i="4"/>
  <c r="S41" i="4"/>
  <c r="R41" i="4"/>
  <c r="O41" i="4"/>
  <c r="N41" i="4"/>
  <c r="Y40" i="4"/>
  <c r="U40" i="4"/>
  <c r="W40" i="4"/>
  <c r="Y39" i="4"/>
  <c r="U39" i="4"/>
  <c r="W39" i="4"/>
  <c r="Y38" i="4"/>
  <c r="U38" i="4"/>
  <c r="W38" i="4"/>
  <c r="Y37" i="4"/>
  <c r="U37" i="4"/>
  <c r="W37" i="4"/>
  <c r="Y36" i="4"/>
  <c r="U36" i="4"/>
  <c r="W36" i="4"/>
  <c r="Y35" i="4"/>
  <c r="U35" i="4"/>
  <c r="W35" i="4"/>
  <c r="Y34" i="4"/>
  <c r="U34" i="4"/>
  <c r="W34" i="4"/>
  <c r="Y33" i="4"/>
  <c r="U33" i="4"/>
  <c r="W33" i="4"/>
  <c r="Y32" i="4"/>
  <c r="U32" i="4"/>
  <c r="W32" i="4"/>
  <c r="Y31" i="4"/>
  <c r="U31" i="4"/>
  <c r="W31" i="4"/>
  <c r="Y30" i="4"/>
  <c r="U30" i="4"/>
  <c r="W30" i="4"/>
  <c r="Y29" i="4"/>
  <c r="U29" i="4"/>
  <c r="W29" i="4"/>
  <c r="Y28" i="4"/>
  <c r="U28" i="4"/>
  <c r="W28" i="4"/>
  <c r="Y27" i="4"/>
  <c r="U27" i="4"/>
  <c r="W27" i="4"/>
  <c r="Y26" i="4"/>
  <c r="U26" i="4"/>
  <c r="W26" i="4"/>
  <c r="Y25" i="4"/>
  <c r="U25" i="4"/>
  <c r="W25" i="4"/>
  <c r="Y24" i="4"/>
  <c r="U24" i="4"/>
  <c r="W24" i="4"/>
  <c r="Y23" i="4"/>
  <c r="U23" i="4"/>
  <c r="W23" i="4"/>
  <c r="Y22" i="4"/>
  <c r="U22" i="4"/>
  <c r="W22" i="4"/>
  <c r="Y21" i="4"/>
  <c r="U21" i="4"/>
  <c r="W21" i="4"/>
  <c r="Y20" i="4"/>
  <c r="U20" i="4"/>
  <c r="W20" i="4"/>
  <c r="Y19" i="4"/>
  <c r="U19" i="4"/>
  <c r="W19" i="4"/>
  <c r="Y18" i="4"/>
  <c r="U18" i="4"/>
  <c r="W18" i="4"/>
  <c r="Y17" i="4"/>
  <c r="U17" i="4"/>
  <c r="W17" i="4"/>
  <c r="Y16" i="4"/>
  <c r="U16" i="4"/>
  <c r="W16" i="4"/>
  <c r="Y15" i="4"/>
  <c r="U15" i="4"/>
  <c r="W15" i="4"/>
  <c r="Y14" i="4"/>
  <c r="U14" i="4"/>
  <c r="W14" i="4"/>
  <c r="Y13" i="4"/>
  <c r="U13" i="4"/>
  <c r="W13" i="4"/>
  <c r="Y12" i="4"/>
  <c r="U12" i="4"/>
  <c r="W12" i="4"/>
  <c r="Y11" i="4"/>
  <c r="U11" i="4"/>
  <c r="W11" i="4"/>
  <c r="Y10" i="4"/>
  <c r="U10" i="4"/>
  <c r="W10" i="4"/>
  <c r="Y9" i="4"/>
  <c r="U9" i="4"/>
  <c r="W9" i="4"/>
  <c r="Y8" i="4"/>
  <c r="U8" i="4"/>
  <c r="W8" i="4"/>
  <c r="Y7" i="4"/>
  <c r="U7" i="4"/>
  <c r="W7" i="4"/>
  <c r="Y6" i="4"/>
  <c r="U6" i="4"/>
  <c r="W6" i="4"/>
  <c r="X41" i="4"/>
  <c r="Y41" i="4" s="1"/>
  <c r="T41" i="4"/>
  <c r="W5" i="4"/>
  <c r="Q41" i="4"/>
  <c r="P41" i="4"/>
  <c r="M41" i="4"/>
  <c r="L41" i="4"/>
  <c r="U41" i="4" l="1"/>
  <c r="U41" i="5"/>
  <c r="Y41" i="5"/>
  <c r="W41" i="4"/>
  <c r="U5" i="4"/>
  <c r="Y5" i="4"/>
  <c r="V41" i="3" l="1"/>
  <c r="S41" i="3"/>
  <c r="R41" i="3"/>
  <c r="O41" i="3"/>
  <c r="N41" i="3"/>
  <c r="Y40" i="3"/>
  <c r="W40" i="3"/>
  <c r="U40" i="3"/>
  <c r="Y39" i="3"/>
  <c r="W39" i="3"/>
  <c r="U39" i="3"/>
  <c r="Y38" i="3"/>
  <c r="W38" i="3"/>
  <c r="U38" i="3"/>
  <c r="Y37" i="3"/>
  <c r="W37" i="3"/>
  <c r="U37" i="3"/>
  <c r="Y36" i="3"/>
  <c r="W36" i="3"/>
  <c r="U36" i="3"/>
  <c r="Y35" i="3"/>
  <c r="W35" i="3"/>
  <c r="U35" i="3"/>
  <c r="Y34" i="3"/>
  <c r="W34" i="3"/>
  <c r="U34" i="3"/>
  <c r="Y33" i="3"/>
  <c r="W33" i="3"/>
  <c r="U33" i="3"/>
  <c r="Y32" i="3"/>
  <c r="W32" i="3"/>
  <c r="U32" i="3"/>
  <c r="Y31" i="3"/>
  <c r="W31" i="3"/>
  <c r="U31" i="3"/>
  <c r="Y30" i="3"/>
  <c r="W30" i="3"/>
  <c r="U30" i="3"/>
  <c r="Y29" i="3"/>
  <c r="W29" i="3"/>
  <c r="U29" i="3"/>
  <c r="Y28" i="3"/>
  <c r="W28" i="3"/>
  <c r="U28" i="3"/>
  <c r="Y27" i="3"/>
  <c r="W27" i="3"/>
  <c r="U27" i="3"/>
  <c r="Y26" i="3"/>
  <c r="W26" i="3"/>
  <c r="U26" i="3"/>
  <c r="Y25" i="3"/>
  <c r="W25" i="3"/>
  <c r="U25" i="3"/>
  <c r="Y24" i="3"/>
  <c r="W24" i="3"/>
  <c r="U24" i="3"/>
  <c r="Y23" i="3"/>
  <c r="W23" i="3"/>
  <c r="U23" i="3"/>
  <c r="Y22" i="3"/>
  <c r="W22" i="3"/>
  <c r="U22" i="3"/>
  <c r="Y21" i="3"/>
  <c r="W21" i="3"/>
  <c r="U21" i="3"/>
  <c r="Y20" i="3"/>
  <c r="W20" i="3"/>
  <c r="U20" i="3"/>
  <c r="Y19" i="3"/>
  <c r="W19" i="3"/>
  <c r="U19" i="3"/>
  <c r="Y18" i="3"/>
  <c r="W18" i="3"/>
  <c r="U18" i="3"/>
  <c r="Y17" i="3"/>
  <c r="W17" i="3"/>
  <c r="U17" i="3"/>
  <c r="Y16" i="3"/>
  <c r="W16" i="3"/>
  <c r="U16" i="3"/>
  <c r="Y15" i="3"/>
  <c r="U15" i="3"/>
  <c r="W15" i="3"/>
  <c r="Y14" i="3"/>
  <c r="U14" i="3"/>
  <c r="W14" i="3"/>
  <c r="Y13" i="3"/>
  <c r="U13" i="3"/>
  <c r="W13" i="3"/>
  <c r="Y12" i="3"/>
  <c r="U12" i="3"/>
  <c r="W12" i="3"/>
  <c r="Y11" i="3"/>
  <c r="U11" i="3"/>
  <c r="W11" i="3"/>
  <c r="Y10" i="3"/>
  <c r="W10" i="3"/>
  <c r="U10" i="3"/>
  <c r="Y9" i="3"/>
  <c r="W9" i="3"/>
  <c r="U9" i="3"/>
  <c r="Y8" i="3"/>
  <c r="W8" i="3"/>
  <c r="U8" i="3"/>
  <c r="Y7" i="3"/>
  <c r="W7" i="3"/>
  <c r="U7" i="3"/>
  <c r="Y6" i="3"/>
  <c r="W6" i="3"/>
  <c r="U6" i="3"/>
  <c r="Y5" i="3"/>
  <c r="W5" i="3"/>
  <c r="P41" i="3"/>
  <c r="L41" i="3"/>
  <c r="X32" i="2"/>
  <c r="Q32" i="2"/>
  <c r="W31" i="2"/>
  <c r="W30" i="2"/>
  <c r="U30" i="2"/>
  <c r="W29" i="2"/>
  <c r="W28" i="2"/>
  <c r="U28" i="2"/>
  <c r="W27" i="2"/>
  <c r="W26" i="2"/>
  <c r="U26" i="2"/>
  <c r="W25" i="2"/>
  <c r="W24" i="2"/>
  <c r="U24" i="2"/>
  <c r="W23" i="2"/>
  <c r="W22" i="2"/>
  <c r="U22" i="2"/>
  <c r="W21" i="2"/>
  <c r="W20" i="2"/>
  <c r="U20" i="2"/>
  <c r="W19" i="2"/>
  <c r="W18" i="2"/>
  <c r="U18" i="2"/>
  <c r="W17" i="2"/>
  <c r="W16" i="2"/>
  <c r="U16" i="2"/>
  <c r="W15" i="2"/>
  <c r="W14" i="2"/>
  <c r="U14" i="2"/>
  <c r="W13" i="2"/>
  <c r="W12" i="2"/>
  <c r="U12" i="2"/>
  <c r="P32" i="2"/>
  <c r="W11" i="2"/>
  <c r="W10" i="2"/>
  <c r="Y10" i="2"/>
  <c r="W9" i="2"/>
  <c r="Y9" i="2"/>
  <c r="W8" i="2"/>
  <c r="Y8" i="2"/>
  <c r="W7" i="2"/>
  <c r="Y7" i="2"/>
  <c r="W6" i="2"/>
  <c r="Y6" i="2"/>
  <c r="S32" i="2"/>
  <c r="R32" i="2"/>
  <c r="O32" i="2"/>
  <c r="N32" i="2"/>
  <c r="M32" i="2"/>
  <c r="V31" i="1"/>
  <c r="W31" i="1" s="1"/>
  <c r="S31" i="1"/>
  <c r="R31" i="1"/>
  <c r="O31" i="1"/>
  <c r="N31" i="1"/>
  <c r="Y30" i="1"/>
  <c r="U30" i="1"/>
  <c r="W30" i="1"/>
  <c r="Y29" i="1"/>
  <c r="U29" i="1"/>
  <c r="W29" i="1"/>
  <c r="Y28" i="1"/>
  <c r="U28" i="1"/>
  <c r="W28" i="1"/>
  <c r="Y27" i="1"/>
  <c r="U27" i="1"/>
  <c r="W27" i="1"/>
  <c r="Y26" i="1"/>
  <c r="U26" i="1"/>
  <c r="W26" i="1"/>
  <c r="Y25" i="1"/>
  <c r="U25" i="1"/>
  <c r="W25" i="1"/>
  <c r="Y24" i="1"/>
  <c r="U24" i="1"/>
  <c r="W24" i="1"/>
  <c r="Y23" i="1"/>
  <c r="U23" i="1"/>
  <c r="W23" i="1"/>
  <c r="Y22" i="1"/>
  <c r="U22" i="1"/>
  <c r="W22" i="1"/>
  <c r="Y21" i="1"/>
  <c r="W21" i="1"/>
  <c r="U21" i="1"/>
  <c r="Y20" i="1"/>
  <c r="U20" i="1"/>
  <c r="W20" i="1"/>
  <c r="Y19" i="1"/>
  <c r="U19" i="1"/>
  <c r="W19" i="1"/>
  <c r="Y18" i="1"/>
  <c r="U18" i="1"/>
  <c r="W18" i="1"/>
  <c r="Y17" i="1"/>
  <c r="U17" i="1"/>
  <c r="W17" i="1"/>
  <c r="Y16" i="1"/>
  <c r="U16" i="1"/>
  <c r="W16" i="1"/>
  <c r="Y15" i="1"/>
  <c r="U15" i="1"/>
  <c r="W15" i="1"/>
  <c r="Y14" i="1"/>
  <c r="U14" i="1"/>
  <c r="W14" i="1"/>
  <c r="Y13" i="1"/>
  <c r="U13" i="1"/>
  <c r="W13" i="1"/>
  <c r="Y12" i="1"/>
  <c r="U12" i="1"/>
  <c r="W12" i="1"/>
  <c r="Y11" i="1"/>
  <c r="U11" i="1"/>
  <c r="W11" i="1"/>
  <c r="Y10" i="1"/>
  <c r="U10" i="1"/>
  <c r="W10" i="1"/>
  <c r="Y9" i="1"/>
  <c r="U9" i="1"/>
  <c r="W9" i="1"/>
  <c r="Y8" i="1"/>
  <c r="U8" i="1"/>
  <c r="W8" i="1"/>
  <c r="Y7" i="1"/>
  <c r="U7" i="1"/>
  <c r="W7" i="1"/>
  <c r="Y6" i="1"/>
  <c r="U6" i="1"/>
  <c r="W6" i="1"/>
  <c r="U5" i="1"/>
  <c r="W5" i="1"/>
  <c r="Q31" i="1"/>
  <c r="M31" i="1"/>
  <c r="Y32" i="2" l="1"/>
  <c r="W41" i="3"/>
  <c r="L32" i="2"/>
  <c r="T32" i="2"/>
  <c r="U32" i="2" s="1"/>
  <c r="X31" i="1"/>
  <c r="Y31" i="1" s="1"/>
  <c r="L31" i="1"/>
  <c r="P31" i="1"/>
  <c r="T31" i="1"/>
  <c r="U31" i="1" s="1"/>
  <c r="Y5" i="1"/>
  <c r="V32" i="2"/>
  <c r="W32" i="2" s="1"/>
  <c r="W5" i="2"/>
  <c r="T41" i="3"/>
  <c r="U41" i="3" s="1"/>
  <c r="U5" i="3"/>
  <c r="Y11" i="2"/>
  <c r="Y13" i="2"/>
  <c r="Y15" i="2"/>
  <c r="Y17" i="2"/>
  <c r="Y19" i="2"/>
  <c r="Y25" i="2"/>
  <c r="Y27" i="2"/>
  <c r="Y29" i="2"/>
  <c r="M41" i="3"/>
  <c r="U11" i="2"/>
  <c r="U13" i="2"/>
  <c r="U15" i="2"/>
  <c r="U17" i="2"/>
  <c r="U19" i="2"/>
  <c r="U21" i="2"/>
  <c r="U23" i="2"/>
  <c r="U25" i="2"/>
  <c r="U27" i="2"/>
  <c r="U29" i="2"/>
  <c r="U31" i="2"/>
  <c r="Y21" i="2"/>
  <c r="Y23" i="2"/>
  <c r="Y31" i="2"/>
  <c r="Q41" i="3"/>
  <c r="U5" i="2"/>
  <c r="Y5" i="2"/>
  <c r="U6" i="2"/>
  <c r="U7" i="2"/>
  <c r="U8" i="2"/>
  <c r="U9" i="2"/>
  <c r="U10" i="2"/>
  <c r="Y12" i="2"/>
  <c r="Y14" i="2"/>
  <c r="Y16" i="2"/>
  <c r="Y18" i="2"/>
  <c r="Y20" i="2"/>
  <c r="Y22" i="2"/>
  <c r="Y24" i="2"/>
  <c r="Y26" i="2"/>
  <c r="Y28" i="2"/>
  <c r="Y30" i="2"/>
  <c r="X41" i="3"/>
  <c r="Y41" i="3" s="1"/>
</calcChain>
</file>

<file path=xl/sharedStrings.xml><?xml version="1.0" encoding="utf-8"?>
<sst xmlns="http://schemas.openxmlformats.org/spreadsheetml/2006/main" count="3499" uniqueCount="113">
  <si>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</si>
  <si>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</si>
  <si>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</si>
  <si>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</si>
  <si>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</si>
  <si>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</si>
  <si>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</si>
  <si>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</si>
  <si>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</si>
  <si>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</si>
  <si>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</si>
  <si>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</si>
  <si>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</si>
  <si>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</si>
  <si>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</si>
  <si>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</si>
  <si>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</si>
  <si>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</si>
  <si>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</si>
  <si>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</si>
  <si>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</si>
  <si>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</si>
  <si>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</si>
  <si>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</si>
  <si>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</si>
  <si>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</si>
  <si>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</si>
  <si>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</si>
  <si>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</si>
  <si>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</si>
  <si>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</si>
  <si>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</si>
  <si>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</si>
  <si>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</si>
  <si>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</si>
  <si>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</si>
  <si>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</si>
  <si>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</si>
  <si>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</si>
  <si>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</si>
  <si>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</si>
  <si>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</si>
  <si>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</si>
  <si>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</si>
  <si>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</si>
  <si>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</si>
  <si>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</si>
  <si>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</si>
  <si>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</si>
  <si>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</si>
  <si>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</si>
  <si>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</si>
  <si>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</si>
  <si>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</si>
  <si>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</si>
  <si>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</si>
  <si>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</si>
  <si>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</si>
  <si>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</si>
  <si>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</si>
  <si>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</si>
  <si>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</si>
  <si>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</si>
  <si>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</si>
  <si>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</si>
  <si>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</si>
  <si>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</si>
  <si>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</si>
  <si>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</si>
  <si>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</si>
  <si>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</si>
  <si>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</si>
  <si>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</si>
  <si>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</si>
  <si>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</si>
  <si>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Ampliação e Reforma de Prédios do Poder Judiciário - No Estado do Maranhão</t>
  </si>
  <si>
    <t>Receitas Operacionais de Fundo</t>
  </si>
  <si>
    <t>0543.1656.0219</t>
  </si>
  <si>
    <t>Construção, Ampliação e Reforma de Prédios do Poder Judiciário - No Município de São Luís</t>
  </si>
  <si>
    <t>0543.1656.0083</t>
  </si>
  <si>
    <t>Construção, Ampliação e Reforma de Prédios do Poder Judiciário - No Município de Carolina</t>
  </si>
  <si>
    <t>0543.1656.0171</t>
  </si>
  <si>
    <t>Construção, Ampliação e Reforma de Prédios do Poder Judiciário - No Município de Pedreiras</t>
  </si>
  <si>
    <t>0543.1656.0034</t>
  </si>
  <si>
    <t>Construção, Ampliação e Reforma de Prédios do Poder Judiciário - No Município de Açailândia</t>
  </si>
  <si>
    <t>0543.1656.0097</t>
  </si>
  <si>
    <t>Construção, Ampliação e Reforma de Prédios do Poder Judiciário - No Município de Cururupu</t>
  </si>
  <si>
    <t>0543.1656.0198</t>
  </si>
  <si>
    <t>Construção, Ampliação e Reforma de Prédios do Poder Judiciário - No Município de Santa Luzia do Paruá</t>
  </si>
  <si>
    <t>0543.1656.0167</t>
  </si>
  <si>
    <t>Construção, Ampliação e Reforma de Prédios do Poder Judiciário - No Município de Passagem Franca</t>
  </si>
  <si>
    <t>0543.1656.0250</t>
  </si>
  <si>
    <t>Construção, Ampliação e Reforma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</si>
  <si>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</si>
  <si>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</si>
  <si>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</si>
  <si>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</si>
  <si>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</si>
  <si>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</si>
  <si>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</si>
  <si>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</si>
  <si>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</si>
  <si>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</si>
  <si>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</si>
  <si>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</si>
  <si>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</si>
  <si>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</si>
  <si>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</si>
  <si>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</si>
  <si>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</si>
  <si>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</si>
  <si>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0543.1656.0123</t>
  </si>
  <si>
    <t>Construção, Ampliação e Reforma de Prédios do Poder Judiciário - No Município de Imperatriz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</si>
</sst>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3" fontId="4" fillId="0" borderId="22" xfId="0" applyNumberFormat="1" applyFont="1" applyBorder="1" applyAlignment="1">
      <alignment horizontal="center" vertical="center" wrapText="1"/>
    </xf>
    <xf numFmtId="10" fontId="4" fillId="0" borderId="22" xfId="0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3" fontId="4" fillId="0" borderId="18" xfId="1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3" fontId="4" fillId="0" borderId="19" xfId="1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43" fontId="3" fillId="0" borderId="4" xfId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3" fontId="3" fillId="0" borderId="14" xfId="1" applyFont="1" applyBorder="1" applyAlignment="1">
      <alignment horizontal="center" vertical="center" wrapText="1"/>
    </xf>
    <xf numFmtId="43" fontId="3" fillId="0" borderId="15" xfId="1" applyFont="1" applyBorder="1" applyAlignment="1">
      <alignment horizontal="center" vertical="center" wrapText="1"/>
    </xf>
    <xf numFmtId="43" fontId="3" fillId="0" borderId="16" xfId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14" xfId="3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beea5ad9798aa21/Documentos/Doc.%20Trabalho%20-%20Luciano/Or&#231;amento%202021/Resolu&#231;&#227;o%20CNJ%20102_2009%20-%20Anexos%20I%20e%20II/Anexo%20II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boço"/>
      <sheetName val="Fórmula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nexo I X Anexo II"/>
      <sheetName val="LOA 2021 X Anexo II"/>
      <sheetName val="Tbjan"/>
      <sheetName val="Tbnov"/>
      <sheetName val="Tbdez"/>
      <sheetName val="Tbfev"/>
      <sheetName val="Tbmar"/>
      <sheetName val="Tbabr"/>
      <sheetName val="Tbmai"/>
      <sheetName val="Tbjun"/>
      <sheetName val="Tbjul"/>
      <sheetName val="Tbago"/>
      <sheetName val="Tbset"/>
      <sheetName val="Tbout"/>
      <sheetName val="PubJan"/>
      <sheetName val="PubFev"/>
      <sheetName val="Pubmar"/>
      <sheetName val="Pubabr"/>
      <sheetName val="Pubmai"/>
      <sheetName val="PubJun"/>
      <sheetName val="PubJul"/>
      <sheetName val="PubAgo"/>
      <sheetName val="PubSet"/>
      <sheetName val="PubOut"/>
      <sheetName val="PubNov"/>
      <sheetName val="Pub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V6">
            <v>21130224.43</v>
          </cell>
          <cell r="X6">
            <v>21130224.43</v>
          </cell>
        </row>
        <row r="7">
          <cell r="V7">
            <v>106181397.86</v>
          </cell>
          <cell r="X7">
            <v>106181397.86</v>
          </cell>
        </row>
        <row r="8">
          <cell r="V8">
            <v>2524469.34</v>
          </cell>
          <cell r="X8">
            <v>2524469.34</v>
          </cell>
        </row>
        <row r="9">
          <cell r="V9">
            <v>42000000</v>
          </cell>
          <cell r="X9">
            <v>42000000</v>
          </cell>
        </row>
        <row r="10">
          <cell r="V10">
            <v>25502978.699999999</v>
          </cell>
          <cell r="X10">
            <v>22919264.59</v>
          </cell>
        </row>
        <row r="11">
          <cell r="V11">
            <v>653132958.38999999</v>
          </cell>
          <cell r="X11">
            <v>653132958.38999999</v>
          </cell>
        </row>
        <row r="12">
          <cell r="V12">
            <v>82108273.620000005</v>
          </cell>
          <cell r="X12">
            <v>75345096.620000005</v>
          </cell>
        </row>
        <row r="13">
          <cell r="V13">
            <v>3981988.9</v>
          </cell>
          <cell r="X13">
            <v>3981988.9</v>
          </cell>
        </row>
        <row r="14">
          <cell r="V14">
            <v>0</v>
          </cell>
          <cell r="X14">
            <v>0</v>
          </cell>
        </row>
        <row r="15">
          <cell r="V15">
            <v>28798</v>
          </cell>
          <cell r="X15">
            <v>28798</v>
          </cell>
        </row>
        <row r="16">
          <cell r="V16">
            <v>16828877.59</v>
          </cell>
          <cell r="X16">
            <v>16808944.370000001</v>
          </cell>
        </row>
        <row r="17">
          <cell r="V17">
            <v>3329674.22</v>
          </cell>
          <cell r="X17">
            <v>3329674.22</v>
          </cell>
        </row>
        <row r="18">
          <cell r="V18">
            <v>0</v>
          </cell>
          <cell r="X18">
            <v>0</v>
          </cell>
        </row>
        <row r="19">
          <cell r="V19">
            <v>0</v>
          </cell>
          <cell r="X19">
            <v>0</v>
          </cell>
        </row>
        <row r="20">
          <cell r="V20">
            <v>0</v>
          </cell>
          <cell r="X20">
            <v>0</v>
          </cell>
        </row>
        <row r="21">
          <cell r="V21">
            <v>0</v>
          </cell>
          <cell r="X21">
            <v>0</v>
          </cell>
        </row>
        <row r="22">
          <cell r="V22">
            <v>0</v>
          </cell>
          <cell r="X22">
            <v>0</v>
          </cell>
        </row>
        <row r="23">
          <cell r="V23">
            <v>3481.11</v>
          </cell>
          <cell r="X23">
            <v>3481.11</v>
          </cell>
        </row>
        <row r="24">
          <cell r="V24">
            <v>0</v>
          </cell>
          <cell r="X24">
            <v>0</v>
          </cell>
        </row>
        <row r="25">
          <cell r="V25">
            <v>60605.77</v>
          </cell>
          <cell r="X25">
            <v>60605.77</v>
          </cell>
        </row>
        <row r="26">
          <cell r="V26">
            <v>0</v>
          </cell>
          <cell r="X26">
            <v>0</v>
          </cell>
        </row>
        <row r="27">
          <cell r="V27">
            <v>0</v>
          </cell>
          <cell r="X27">
            <v>0</v>
          </cell>
        </row>
        <row r="28">
          <cell r="V28">
            <v>0</v>
          </cell>
          <cell r="X28">
            <v>0</v>
          </cell>
        </row>
        <row r="29">
          <cell r="V29">
            <v>0</v>
          </cell>
          <cell r="X29">
            <v>0</v>
          </cell>
        </row>
        <row r="30">
          <cell r="V30">
            <v>0</v>
          </cell>
          <cell r="X30">
            <v>0</v>
          </cell>
        </row>
        <row r="31">
          <cell r="V31">
            <v>0</v>
          </cell>
          <cell r="X31">
            <v>0</v>
          </cell>
        </row>
        <row r="32">
          <cell r="V32">
            <v>69251047.810000002</v>
          </cell>
          <cell r="X32">
            <v>69181958.849999994</v>
          </cell>
        </row>
        <row r="33">
          <cell r="V33">
            <v>1860507.3</v>
          </cell>
          <cell r="X33">
            <v>1860507.3</v>
          </cell>
        </row>
        <row r="34">
          <cell r="V34">
            <v>149800</v>
          </cell>
          <cell r="X34">
            <v>149800</v>
          </cell>
        </row>
        <row r="35">
          <cell r="V35">
            <v>1205644.28</v>
          </cell>
          <cell r="X35">
            <v>1205644.28</v>
          </cell>
        </row>
        <row r="36">
          <cell r="V36">
            <v>31400</v>
          </cell>
          <cell r="X36">
            <v>31400</v>
          </cell>
        </row>
        <row r="37">
          <cell r="V37">
            <v>912558.85</v>
          </cell>
          <cell r="X37">
            <v>912558.85</v>
          </cell>
        </row>
        <row r="38">
          <cell r="V38">
            <v>0</v>
          </cell>
          <cell r="X38">
            <v>0</v>
          </cell>
        </row>
        <row r="39">
          <cell r="V39">
            <v>454084.03</v>
          </cell>
          <cell r="X39">
            <v>454084.03</v>
          </cell>
        </row>
        <row r="40">
          <cell r="V40">
            <v>41976.160000000003</v>
          </cell>
          <cell r="X40">
            <v>41976.160000000003</v>
          </cell>
        </row>
        <row r="41">
          <cell r="V41">
            <v>4334382.91</v>
          </cell>
          <cell r="X41">
            <v>4334382.91</v>
          </cell>
        </row>
        <row r="42">
          <cell r="V42">
            <v>43708.68</v>
          </cell>
          <cell r="X42">
            <v>43708.68</v>
          </cell>
        </row>
        <row r="43">
          <cell r="V43">
            <v>847200</v>
          </cell>
          <cell r="X43">
            <v>847200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1"/>
  <sheetViews>
    <sheetView showGridLines="0" zoomScaleNormal="100" workbookViewId="0">
      <selection activeCell="B5" sqref="B5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87" t="s">
        <v>1</v>
      </c>
      <c r="M2" s="100" t="s">
        <v>2</v>
      </c>
      <c r="N2" s="101"/>
      <c r="O2" s="87" t="s">
        <v>3</v>
      </c>
      <c r="P2" s="87" t="s">
        <v>4</v>
      </c>
      <c r="Q2" s="89" t="s">
        <v>5</v>
      </c>
      <c r="R2" s="99"/>
      <c r="S2" s="87" t="s">
        <v>6</v>
      </c>
      <c r="T2" s="89" t="s">
        <v>7</v>
      </c>
      <c r="U2" s="90"/>
      <c r="V2" s="91"/>
      <c r="W2" s="90"/>
      <c r="X2" s="91"/>
      <c r="Y2" s="92"/>
    </row>
    <row r="3" spans="2:25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88"/>
      <c r="M3" s="4" t="s">
        <v>15</v>
      </c>
      <c r="N3" s="4" t="s">
        <v>16</v>
      </c>
      <c r="O3" s="88"/>
      <c r="P3" s="88"/>
      <c r="Q3" s="5" t="s">
        <v>17</v>
      </c>
      <c r="R3" s="5" t="s">
        <v>18</v>
      </c>
      <c r="S3" s="88"/>
      <c r="T3" s="6" t="s">
        <v>19</v>
      </c>
      <c r="U3" s="7" t="s">
        <v>20</v>
      </c>
      <c r="V3" s="6" t="s">
        <v>21</v>
      </c>
      <c r="W3" s="8" t="s">
        <v>20</v>
      </c>
      <c r="X3" s="9" t="s">
        <v>22</v>
      </c>
      <c r="Y3" s="8" t="s">
        <v>20</v>
      </c>
    </row>
    <row r="4" spans="2:25" ht="13.5" thickBot="1" x14ac:dyDescent="0.3">
      <c r="B4" s="10" t="s">
        <v>23</v>
      </c>
      <c r="C4" s="10" t="s">
        <v>24</v>
      </c>
      <c r="D4" s="96"/>
      <c r="E4" s="96"/>
      <c r="F4" s="10" t="s">
        <v>25</v>
      </c>
      <c r="G4" s="10" t="s">
        <v>26</v>
      </c>
      <c r="H4" s="96"/>
      <c r="I4" s="10" t="s">
        <v>23</v>
      </c>
      <c r="J4" s="10" t="s">
        <v>24</v>
      </c>
      <c r="K4" s="96"/>
      <c r="L4" s="10" t="s">
        <v>27</v>
      </c>
      <c r="M4" s="12" t="s">
        <v>28</v>
      </c>
      <c r="N4" s="12" t="s">
        <v>29</v>
      </c>
      <c r="O4" s="12" t="s">
        <v>30</v>
      </c>
      <c r="P4" s="12" t="s">
        <v>31</v>
      </c>
      <c r="Q4" s="12" t="s">
        <v>32</v>
      </c>
      <c r="R4" s="12" t="s">
        <v>33</v>
      </c>
      <c r="S4" s="10" t="s">
        <v>34</v>
      </c>
      <c r="T4" s="13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5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2094615.08</v>
      </c>
      <c r="U5" s="19">
        <f t="shared" ref="U5:U30" si="0">IFERROR(T5/$S5,"")</f>
        <v>7.7669019191147479E-2</v>
      </c>
      <c r="V5" s="18">
        <v>2094615.08</v>
      </c>
      <c r="W5" s="19">
        <f t="shared" ref="W5:W30" si="1">IFERROR(V5/$S5,"")</f>
        <v>7.7669019191147479E-2</v>
      </c>
      <c r="X5" s="18">
        <v>2094615.08</v>
      </c>
      <c r="Y5" s="19">
        <f t="shared" ref="Y5:Y30" si="2">IFERROR(X5/$S5,"")</f>
        <v>7.7669019191147479E-2</v>
      </c>
    </row>
    <row r="6" spans="2:25" ht="63.75" x14ac:dyDescent="0.25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10664509.859999999</v>
      </c>
      <c r="U6" s="23">
        <f t="shared" si="0"/>
        <v>7.6103231695823129E-2</v>
      </c>
      <c r="V6" s="22">
        <v>10664509.859999999</v>
      </c>
      <c r="W6" s="23">
        <f t="shared" si="1"/>
        <v>7.6103231695823129E-2</v>
      </c>
      <c r="X6" s="22">
        <v>0</v>
      </c>
      <c r="Y6" s="23">
        <f t="shared" si="2"/>
        <v>0</v>
      </c>
    </row>
    <row r="7" spans="2:25" ht="76.5" x14ac:dyDescent="0.25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253905.68</v>
      </c>
      <c r="U7" s="23">
        <f t="shared" si="0"/>
        <v>7.4941295330869184E-2</v>
      </c>
      <c r="V7" s="22">
        <v>253905.68</v>
      </c>
      <c r="W7" s="23">
        <f t="shared" si="1"/>
        <v>7.4941295330869184E-2</v>
      </c>
      <c r="X7" s="22">
        <v>0</v>
      </c>
      <c r="Y7" s="23">
        <f t="shared" si="2"/>
        <v>0</v>
      </c>
    </row>
    <row r="8" spans="2:25" ht="51" x14ac:dyDescent="0.25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0</v>
      </c>
      <c r="U8" s="23">
        <f t="shared" si="0"/>
        <v>0</v>
      </c>
      <c r="V8" s="22">
        <v>0</v>
      </c>
      <c r="W8" s="23">
        <f t="shared" si="1"/>
        <v>0</v>
      </c>
      <c r="X8" s="22">
        <v>0</v>
      </c>
      <c r="Y8" s="23">
        <f t="shared" si="2"/>
        <v>0</v>
      </c>
    </row>
    <row r="9" spans="2:25" ht="51" x14ac:dyDescent="0.25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2539312.71</v>
      </c>
      <c r="U9" s="23">
        <f t="shared" si="0"/>
        <v>6.3851676112567077E-2</v>
      </c>
      <c r="V9" s="22">
        <v>2539312.71</v>
      </c>
      <c r="W9" s="23">
        <f t="shared" si="1"/>
        <v>6.3851676112567077E-2</v>
      </c>
      <c r="X9" s="22">
        <v>2539312.71</v>
      </c>
      <c r="Y9" s="23">
        <f t="shared" si="2"/>
        <v>6.3851676112567077E-2</v>
      </c>
    </row>
    <row r="10" spans="2:25" ht="38.25" x14ac:dyDescent="0.25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61425815.189999998</v>
      </c>
      <c r="U10" s="23">
        <f t="shared" si="0"/>
        <v>7.6485285420021878E-2</v>
      </c>
      <c r="V10" s="22">
        <v>61425815.189999998</v>
      </c>
      <c r="W10" s="23">
        <f t="shared" si="1"/>
        <v>7.6485285420021878E-2</v>
      </c>
      <c r="X10" s="22">
        <v>61425815.189999998</v>
      </c>
      <c r="Y10" s="23">
        <f t="shared" si="2"/>
        <v>7.6485285420021878E-2</v>
      </c>
    </row>
    <row r="11" spans="2:25" ht="38.25" x14ac:dyDescent="0.25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0</v>
      </c>
      <c r="O11" s="22">
        <v>128947054</v>
      </c>
      <c r="P11" s="22">
        <v>0</v>
      </c>
      <c r="Q11" s="22">
        <v>0</v>
      </c>
      <c r="R11" s="22">
        <v>0</v>
      </c>
      <c r="S11" s="22">
        <v>128947054</v>
      </c>
      <c r="T11" s="22">
        <v>8861219.0800000001</v>
      </c>
      <c r="U11" s="23">
        <f t="shared" si="0"/>
        <v>6.871982573560774E-2</v>
      </c>
      <c r="V11" s="22">
        <v>6712952.9000000004</v>
      </c>
      <c r="W11" s="23">
        <f t="shared" si="1"/>
        <v>5.205976167551684E-2</v>
      </c>
      <c r="X11" s="22">
        <v>6712952.9000000004</v>
      </c>
      <c r="Y11" s="23">
        <f t="shared" si="2"/>
        <v>5.205976167551684E-2</v>
      </c>
    </row>
    <row r="12" spans="2:25" ht="38.25" x14ac:dyDescent="0.25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0</v>
      </c>
      <c r="N12" s="22">
        <v>0</v>
      </c>
      <c r="O12" s="22">
        <v>2785000</v>
      </c>
      <c r="P12" s="22">
        <v>0</v>
      </c>
      <c r="Q12" s="22">
        <v>0</v>
      </c>
      <c r="R12" s="22">
        <v>0</v>
      </c>
      <c r="S12" s="22">
        <v>2785000</v>
      </c>
      <c r="T12" s="22">
        <v>0</v>
      </c>
      <c r="U12" s="23">
        <f t="shared" si="0"/>
        <v>0</v>
      </c>
      <c r="V12" s="22">
        <v>0</v>
      </c>
      <c r="W12" s="23">
        <f t="shared" si="1"/>
        <v>0</v>
      </c>
      <c r="X12" s="22">
        <v>0</v>
      </c>
      <c r="Y12" s="23">
        <f t="shared" si="2"/>
        <v>0</v>
      </c>
    </row>
    <row r="13" spans="2:25" ht="51" x14ac:dyDescent="0.25">
      <c r="B13" s="20" t="s">
        <v>42</v>
      </c>
      <c r="C13" s="21" t="s">
        <v>43</v>
      </c>
      <c r="D13" s="20" t="s">
        <v>65</v>
      </c>
      <c r="E13" s="20" t="s">
        <v>66</v>
      </c>
      <c r="F13" s="20" t="s">
        <v>60</v>
      </c>
      <c r="G13" s="20" t="s">
        <v>67</v>
      </c>
      <c r="H13" s="20">
        <v>10</v>
      </c>
      <c r="I13" s="20">
        <v>101</v>
      </c>
      <c r="J13" s="20" t="s">
        <v>48</v>
      </c>
      <c r="K13" s="20">
        <v>3</v>
      </c>
      <c r="L13" s="22">
        <v>739018</v>
      </c>
      <c r="M13" s="22">
        <v>0</v>
      </c>
      <c r="N13" s="22">
        <v>0</v>
      </c>
      <c r="O13" s="22">
        <v>739018</v>
      </c>
      <c r="P13" s="22">
        <v>0</v>
      </c>
      <c r="Q13" s="22">
        <v>0</v>
      </c>
      <c r="R13" s="22">
        <v>0</v>
      </c>
      <c r="S13" s="22">
        <v>739018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38.25" x14ac:dyDescent="0.25">
      <c r="B14" s="20" t="s">
        <v>68</v>
      </c>
      <c r="C14" s="21" t="s">
        <v>69</v>
      </c>
      <c r="D14" s="20" t="s">
        <v>62</v>
      </c>
      <c r="E14" s="20" t="s">
        <v>70</v>
      </c>
      <c r="F14" s="20" t="s">
        <v>60</v>
      </c>
      <c r="G14" s="20" t="s">
        <v>71</v>
      </c>
      <c r="H14" s="20">
        <v>10</v>
      </c>
      <c r="I14" s="20">
        <v>101</v>
      </c>
      <c r="J14" s="20" t="s">
        <v>48</v>
      </c>
      <c r="K14" s="20">
        <v>3</v>
      </c>
      <c r="L14" s="22">
        <v>23967000</v>
      </c>
      <c r="M14" s="22">
        <v>0</v>
      </c>
      <c r="N14" s="22">
        <v>0</v>
      </c>
      <c r="O14" s="22">
        <v>23967000</v>
      </c>
      <c r="P14" s="22">
        <v>0</v>
      </c>
      <c r="Q14" s="22">
        <v>0</v>
      </c>
      <c r="R14" s="22">
        <v>0</v>
      </c>
      <c r="S14" s="22">
        <v>23967000</v>
      </c>
      <c r="T14" s="22">
        <v>253472.54</v>
      </c>
      <c r="U14" s="23">
        <f t="shared" si="0"/>
        <v>1.0575897692660742E-2</v>
      </c>
      <c r="V14" s="22">
        <v>21526.7</v>
      </c>
      <c r="W14" s="23">
        <f t="shared" si="1"/>
        <v>8.9818083197730221E-4</v>
      </c>
      <c r="X14" s="22">
        <v>21526.7</v>
      </c>
      <c r="Y14" s="23">
        <f t="shared" si="2"/>
        <v>8.9818083197730221E-4</v>
      </c>
    </row>
    <row r="15" spans="2:25" ht="63.75" x14ac:dyDescent="0.25">
      <c r="B15" s="20" t="s">
        <v>72</v>
      </c>
      <c r="C15" s="21" t="s">
        <v>73</v>
      </c>
      <c r="D15" s="20" t="s">
        <v>62</v>
      </c>
      <c r="E15" s="20" t="s">
        <v>74</v>
      </c>
      <c r="F15" s="20" t="s">
        <v>60</v>
      </c>
      <c r="G15" s="20" t="s">
        <v>75</v>
      </c>
      <c r="H15" s="20">
        <v>10</v>
      </c>
      <c r="I15" s="20">
        <v>107</v>
      </c>
      <c r="J15" s="20" t="s">
        <v>76</v>
      </c>
      <c r="K15" s="20">
        <v>4</v>
      </c>
      <c r="L15" s="22">
        <v>9820610</v>
      </c>
      <c r="M15" s="22">
        <v>0</v>
      </c>
      <c r="N15" s="22">
        <v>0</v>
      </c>
      <c r="O15" s="22">
        <v>9820610</v>
      </c>
      <c r="P15" s="22">
        <v>0</v>
      </c>
      <c r="Q15" s="22">
        <v>0</v>
      </c>
      <c r="R15" s="22">
        <v>0</v>
      </c>
      <c r="S15" s="22">
        <v>9820610</v>
      </c>
      <c r="T15" s="22">
        <v>0</v>
      </c>
      <c r="U15" s="23">
        <f t="shared" si="0"/>
        <v>0</v>
      </c>
      <c r="V15" s="22">
        <v>0</v>
      </c>
      <c r="W15" s="23">
        <f t="shared" si="1"/>
        <v>0</v>
      </c>
      <c r="X15" s="22">
        <v>0</v>
      </c>
      <c r="Y15" s="23">
        <f t="shared" si="2"/>
        <v>0</v>
      </c>
    </row>
    <row r="16" spans="2:25" ht="63.75" x14ac:dyDescent="0.25">
      <c r="B16" s="20" t="s">
        <v>72</v>
      </c>
      <c r="C16" s="21" t="s">
        <v>73</v>
      </c>
      <c r="D16" s="20" t="s">
        <v>62</v>
      </c>
      <c r="E16" s="20" t="s">
        <v>77</v>
      </c>
      <c r="F16" s="20" t="s">
        <v>60</v>
      </c>
      <c r="G16" s="20" t="s">
        <v>78</v>
      </c>
      <c r="H16" s="20">
        <v>10</v>
      </c>
      <c r="I16" s="20">
        <v>107</v>
      </c>
      <c r="J16" s="20" t="s">
        <v>76</v>
      </c>
      <c r="K16" s="20">
        <v>4</v>
      </c>
      <c r="L16" s="22">
        <v>450000</v>
      </c>
      <c r="M16" s="22">
        <v>0</v>
      </c>
      <c r="N16" s="22">
        <v>0</v>
      </c>
      <c r="O16" s="22">
        <v>450000</v>
      </c>
      <c r="P16" s="22">
        <v>0</v>
      </c>
      <c r="Q16" s="22">
        <v>0</v>
      </c>
      <c r="R16" s="22">
        <v>0</v>
      </c>
      <c r="S16" s="22">
        <v>450000</v>
      </c>
      <c r="T16" s="22">
        <v>0</v>
      </c>
      <c r="U16" s="23">
        <f t="shared" si="0"/>
        <v>0</v>
      </c>
      <c r="V16" s="22">
        <v>0</v>
      </c>
      <c r="W16" s="23">
        <f t="shared" si="1"/>
        <v>0</v>
      </c>
      <c r="X16" s="22">
        <v>0</v>
      </c>
      <c r="Y16" s="23">
        <f t="shared" si="2"/>
        <v>0</v>
      </c>
    </row>
    <row r="17" spans="2:25" ht="63.75" x14ac:dyDescent="0.25">
      <c r="B17" s="20" t="s">
        <v>72</v>
      </c>
      <c r="C17" s="21" t="s">
        <v>73</v>
      </c>
      <c r="D17" s="20" t="s">
        <v>62</v>
      </c>
      <c r="E17" s="20" t="s">
        <v>79</v>
      </c>
      <c r="F17" s="20" t="s">
        <v>60</v>
      </c>
      <c r="G17" s="20" t="s">
        <v>80</v>
      </c>
      <c r="H17" s="20">
        <v>10</v>
      </c>
      <c r="I17" s="20">
        <v>107</v>
      </c>
      <c r="J17" s="20" t="s">
        <v>76</v>
      </c>
      <c r="K17" s="20">
        <v>4</v>
      </c>
      <c r="L17" s="22">
        <v>600000</v>
      </c>
      <c r="M17" s="22">
        <v>0</v>
      </c>
      <c r="N17" s="22">
        <v>0</v>
      </c>
      <c r="O17" s="22">
        <v>600000</v>
      </c>
      <c r="P17" s="22">
        <v>0</v>
      </c>
      <c r="Q17" s="22">
        <v>0</v>
      </c>
      <c r="R17" s="22">
        <v>0</v>
      </c>
      <c r="S17" s="22">
        <v>600000</v>
      </c>
      <c r="T17" s="22">
        <v>0</v>
      </c>
      <c r="U17" s="23">
        <f t="shared" si="0"/>
        <v>0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5">
      <c r="B18" s="20" t="s">
        <v>72</v>
      </c>
      <c r="C18" s="21" t="s">
        <v>73</v>
      </c>
      <c r="D18" s="20" t="s">
        <v>62</v>
      </c>
      <c r="E18" s="20" t="s">
        <v>81</v>
      </c>
      <c r="F18" s="20" t="s">
        <v>60</v>
      </c>
      <c r="G18" s="20" t="s">
        <v>82</v>
      </c>
      <c r="H18" s="20">
        <v>10</v>
      </c>
      <c r="I18" s="20">
        <v>107</v>
      </c>
      <c r="J18" s="20" t="s">
        <v>76</v>
      </c>
      <c r="K18" s="20">
        <v>4</v>
      </c>
      <c r="L18" s="22">
        <v>3000000</v>
      </c>
      <c r="M18" s="22">
        <v>0</v>
      </c>
      <c r="N18" s="22">
        <v>0</v>
      </c>
      <c r="O18" s="22">
        <v>3000000</v>
      </c>
      <c r="P18" s="22">
        <v>0</v>
      </c>
      <c r="Q18" s="22">
        <v>0</v>
      </c>
      <c r="R18" s="22">
        <v>0</v>
      </c>
      <c r="S18" s="22">
        <v>3000000</v>
      </c>
      <c r="T18" s="22">
        <v>0</v>
      </c>
      <c r="U18" s="23">
        <f t="shared" si="0"/>
        <v>0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5">
      <c r="B19" s="20" t="s">
        <v>72</v>
      </c>
      <c r="C19" s="21" t="s">
        <v>73</v>
      </c>
      <c r="D19" s="20" t="s">
        <v>62</v>
      </c>
      <c r="E19" s="20" t="s">
        <v>83</v>
      </c>
      <c r="F19" s="20" t="s">
        <v>60</v>
      </c>
      <c r="G19" s="20" t="s">
        <v>84</v>
      </c>
      <c r="H19" s="20">
        <v>10</v>
      </c>
      <c r="I19" s="20">
        <v>107</v>
      </c>
      <c r="J19" s="20" t="s">
        <v>76</v>
      </c>
      <c r="K19" s="20">
        <v>4</v>
      </c>
      <c r="L19" s="22">
        <v>1000000</v>
      </c>
      <c r="M19" s="22">
        <v>0</v>
      </c>
      <c r="N19" s="22">
        <v>0</v>
      </c>
      <c r="O19" s="22">
        <v>1000000</v>
      </c>
      <c r="P19" s="22">
        <v>0</v>
      </c>
      <c r="Q19" s="22">
        <v>0</v>
      </c>
      <c r="R19" s="22">
        <v>0</v>
      </c>
      <c r="S19" s="22">
        <v>1000000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5">
      <c r="B20" s="20" t="s">
        <v>72</v>
      </c>
      <c r="C20" s="21" t="s">
        <v>73</v>
      </c>
      <c r="D20" s="20" t="s">
        <v>62</v>
      </c>
      <c r="E20" s="20" t="s">
        <v>85</v>
      </c>
      <c r="F20" s="20" t="s">
        <v>60</v>
      </c>
      <c r="G20" s="20" t="s">
        <v>86</v>
      </c>
      <c r="H20" s="20">
        <v>10</v>
      </c>
      <c r="I20" s="20">
        <v>107</v>
      </c>
      <c r="J20" s="20" t="s">
        <v>76</v>
      </c>
      <c r="K20" s="20">
        <v>4</v>
      </c>
      <c r="L20" s="22">
        <v>90000</v>
      </c>
      <c r="M20" s="22">
        <v>0</v>
      </c>
      <c r="N20" s="22">
        <v>0</v>
      </c>
      <c r="O20" s="22">
        <v>90000</v>
      </c>
      <c r="P20" s="22">
        <v>0</v>
      </c>
      <c r="Q20" s="22">
        <v>0</v>
      </c>
      <c r="R20" s="22">
        <v>0</v>
      </c>
      <c r="S20" s="22">
        <v>90000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5">
      <c r="B21" s="20" t="s">
        <v>72</v>
      </c>
      <c r="C21" s="21" t="s">
        <v>73</v>
      </c>
      <c r="D21" s="20" t="s">
        <v>62</v>
      </c>
      <c r="E21" s="20" t="s">
        <v>87</v>
      </c>
      <c r="F21" s="20" t="s">
        <v>60</v>
      </c>
      <c r="G21" s="20" t="s">
        <v>88</v>
      </c>
      <c r="H21" s="20">
        <v>10</v>
      </c>
      <c r="I21" s="20">
        <v>107</v>
      </c>
      <c r="J21" s="20" t="s">
        <v>76</v>
      </c>
      <c r="K21" s="20">
        <v>4</v>
      </c>
      <c r="L21" s="22">
        <v>650000</v>
      </c>
      <c r="M21" s="22">
        <v>0</v>
      </c>
      <c r="N21" s="22">
        <v>0</v>
      </c>
      <c r="O21" s="22">
        <v>650000</v>
      </c>
      <c r="P21" s="22">
        <v>0</v>
      </c>
      <c r="Q21" s="22">
        <v>0</v>
      </c>
      <c r="R21" s="22">
        <v>0</v>
      </c>
      <c r="S21" s="22">
        <v>650000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5">
      <c r="B22" s="20" t="s">
        <v>72</v>
      </c>
      <c r="C22" s="21" t="s">
        <v>73</v>
      </c>
      <c r="D22" s="20" t="s">
        <v>62</v>
      </c>
      <c r="E22" s="20" t="s">
        <v>89</v>
      </c>
      <c r="F22" s="20" t="s">
        <v>60</v>
      </c>
      <c r="G22" s="20" t="s">
        <v>90</v>
      </c>
      <c r="H22" s="20">
        <v>10</v>
      </c>
      <c r="I22" s="20">
        <v>107</v>
      </c>
      <c r="J22" s="20" t="s">
        <v>76</v>
      </c>
      <c r="K22" s="20">
        <v>4</v>
      </c>
      <c r="L22" s="22">
        <v>2300000</v>
      </c>
      <c r="M22" s="22">
        <v>0</v>
      </c>
      <c r="N22" s="22">
        <v>0</v>
      </c>
      <c r="O22" s="22">
        <v>2300000</v>
      </c>
      <c r="P22" s="22">
        <v>0</v>
      </c>
      <c r="Q22" s="22">
        <v>0</v>
      </c>
      <c r="R22" s="22">
        <v>0</v>
      </c>
      <c r="S22" s="22">
        <v>2300000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5">
      <c r="B23" s="20" t="s">
        <v>72</v>
      </c>
      <c r="C23" s="21" t="s">
        <v>73</v>
      </c>
      <c r="D23" s="20" t="s">
        <v>62</v>
      </c>
      <c r="E23" s="20" t="s">
        <v>91</v>
      </c>
      <c r="F23" s="20" t="s">
        <v>60</v>
      </c>
      <c r="G23" s="20" t="s">
        <v>92</v>
      </c>
      <c r="H23" s="20">
        <v>10</v>
      </c>
      <c r="I23" s="20">
        <v>107</v>
      </c>
      <c r="J23" s="20" t="s">
        <v>76</v>
      </c>
      <c r="K23" s="20">
        <v>4</v>
      </c>
      <c r="L23" s="22">
        <v>2350000</v>
      </c>
      <c r="M23" s="22">
        <v>0</v>
      </c>
      <c r="N23" s="22">
        <v>0</v>
      </c>
      <c r="O23" s="22">
        <v>2350000</v>
      </c>
      <c r="P23" s="22">
        <v>0</v>
      </c>
      <c r="Q23" s="22">
        <v>0</v>
      </c>
      <c r="R23" s="22">
        <v>0</v>
      </c>
      <c r="S23" s="22">
        <v>2350000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38.25" x14ac:dyDescent="0.25">
      <c r="B24" s="24" t="s">
        <v>72</v>
      </c>
      <c r="C24" s="25" t="s">
        <v>73</v>
      </c>
      <c r="D24" s="24" t="s">
        <v>62</v>
      </c>
      <c r="E24" s="24" t="s">
        <v>93</v>
      </c>
      <c r="F24" s="24" t="s">
        <v>60</v>
      </c>
      <c r="G24" s="24" t="s">
        <v>94</v>
      </c>
      <c r="H24" s="24">
        <v>10</v>
      </c>
      <c r="I24" s="24">
        <v>107</v>
      </c>
      <c r="J24" s="24" t="s">
        <v>76</v>
      </c>
      <c r="K24" s="24">
        <v>3</v>
      </c>
      <c r="L24" s="26">
        <v>104416966</v>
      </c>
      <c r="M24" s="26">
        <v>0</v>
      </c>
      <c r="N24" s="26">
        <v>0</v>
      </c>
      <c r="O24" s="26">
        <v>104416966</v>
      </c>
      <c r="P24" s="26">
        <v>0</v>
      </c>
      <c r="Q24" s="26">
        <v>0</v>
      </c>
      <c r="R24" s="26">
        <v>0</v>
      </c>
      <c r="S24" s="26">
        <v>104416966</v>
      </c>
      <c r="T24" s="26">
        <v>6471361.7300000004</v>
      </c>
      <c r="U24" s="27">
        <f t="shared" si="0"/>
        <v>6.1976151749132423E-2</v>
      </c>
      <c r="V24" s="26">
        <v>1627549.74</v>
      </c>
      <c r="W24" s="27">
        <f t="shared" si="1"/>
        <v>1.558702385587415E-2</v>
      </c>
      <c r="X24" s="26">
        <v>1055.6400000000001</v>
      </c>
      <c r="Y24" s="27">
        <f t="shared" si="2"/>
        <v>1.0109851305198812E-5</v>
      </c>
    </row>
    <row r="25" spans="2:25" ht="38.25" x14ac:dyDescent="0.25">
      <c r="B25" s="24" t="s">
        <v>72</v>
      </c>
      <c r="C25" s="25" t="s">
        <v>73</v>
      </c>
      <c r="D25" s="24" t="s">
        <v>62</v>
      </c>
      <c r="E25" s="24" t="s">
        <v>93</v>
      </c>
      <c r="F25" s="24" t="s">
        <v>60</v>
      </c>
      <c r="G25" s="24" t="s">
        <v>94</v>
      </c>
      <c r="H25" s="24">
        <v>10</v>
      </c>
      <c r="I25" s="24">
        <v>107</v>
      </c>
      <c r="J25" s="24" t="s">
        <v>76</v>
      </c>
      <c r="K25" s="24">
        <v>4</v>
      </c>
      <c r="L25" s="26">
        <v>5302127</v>
      </c>
      <c r="M25" s="26">
        <v>0</v>
      </c>
      <c r="N25" s="26">
        <v>0</v>
      </c>
      <c r="O25" s="26">
        <v>5302127</v>
      </c>
      <c r="P25" s="26">
        <v>0</v>
      </c>
      <c r="Q25" s="26">
        <v>0</v>
      </c>
      <c r="R25" s="26">
        <v>0</v>
      </c>
      <c r="S25" s="26">
        <v>5302127</v>
      </c>
      <c r="T25" s="26">
        <v>0</v>
      </c>
      <c r="U25" s="27">
        <f t="shared" si="0"/>
        <v>0</v>
      </c>
      <c r="V25" s="26">
        <v>0</v>
      </c>
      <c r="W25" s="27">
        <f t="shared" si="1"/>
        <v>0</v>
      </c>
      <c r="X25" s="26">
        <v>0</v>
      </c>
      <c r="Y25" s="27">
        <f t="shared" si="2"/>
        <v>0</v>
      </c>
    </row>
    <row r="26" spans="2:25" ht="51" x14ac:dyDescent="0.25">
      <c r="B26" s="24" t="s">
        <v>72</v>
      </c>
      <c r="C26" s="25" t="s">
        <v>73</v>
      </c>
      <c r="D26" s="24" t="s">
        <v>95</v>
      </c>
      <c r="E26" s="24" t="s">
        <v>96</v>
      </c>
      <c r="F26" s="24" t="s">
        <v>60</v>
      </c>
      <c r="G26" s="24" t="s">
        <v>97</v>
      </c>
      <c r="H26" s="24">
        <v>10</v>
      </c>
      <c r="I26" s="24">
        <v>107</v>
      </c>
      <c r="J26" s="24" t="s">
        <v>76</v>
      </c>
      <c r="K26" s="24">
        <v>3</v>
      </c>
      <c r="L26" s="26">
        <v>3599001</v>
      </c>
      <c r="M26" s="26">
        <v>0</v>
      </c>
      <c r="N26" s="26">
        <v>0</v>
      </c>
      <c r="O26" s="26">
        <v>3599001</v>
      </c>
      <c r="P26" s="26">
        <v>0</v>
      </c>
      <c r="Q26" s="26">
        <v>0</v>
      </c>
      <c r="R26" s="26">
        <v>0</v>
      </c>
      <c r="S26" s="26">
        <v>3599001</v>
      </c>
      <c r="T26" s="26">
        <v>322061.84999999998</v>
      </c>
      <c r="U26" s="27">
        <f t="shared" si="0"/>
        <v>8.9486457491954011E-2</v>
      </c>
      <c r="V26" s="26">
        <v>22061.85</v>
      </c>
      <c r="W26" s="27">
        <f t="shared" si="1"/>
        <v>6.1299927396519195E-3</v>
      </c>
      <c r="X26" s="26">
        <v>0</v>
      </c>
      <c r="Y26" s="27">
        <f t="shared" si="2"/>
        <v>0</v>
      </c>
    </row>
    <row r="27" spans="2:25" ht="63.75" x14ac:dyDescent="0.25">
      <c r="B27" s="24" t="s">
        <v>98</v>
      </c>
      <c r="C27" s="25" t="s">
        <v>99</v>
      </c>
      <c r="D27" s="24" t="s">
        <v>95</v>
      </c>
      <c r="E27" s="24" t="s">
        <v>100</v>
      </c>
      <c r="F27" s="24" t="s">
        <v>60</v>
      </c>
      <c r="G27" s="24" t="s">
        <v>101</v>
      </c>
      <c r="H27" s="24">
        <v>10</v>
      </c>
      <c r="I27" s="24">
        <v>101</v>
      </c>
      <c r="J27" s="24" t="s">
        <v>48</v>
      </c>
      <c r="K27" s="24">
        <v>3</v>
      </c>
      <c r="L27" s="26">
        <v>766000</v>
      </c>
      <c r="M27" s="26">
        <v>0</v>
      </c>
      <c r="N27" s="26">
        <v>0</v>
      </c>
      <c r="O27" s="26">
        <v>766000</v>
      </c>
      <c r="P27" s="26">
        <v>0</v>
      </c>
      <c r="Q27" s="26">
        <v>0</v>
      </c>
      <c r="R27" s="26">
        <v>0</v>
      </c>
      <c r="S27" s="26">
        <v>766000</v>
      </c>
      <c r="T27" s="26">
        <v>0</v>
      </c>
      <c r="U27" s="27">
        <f t="shared" si="0"/>
        <v>0</v>
      </c>
      <c r="V27" s="26">
        <v>0</v>
      </c>
      <c r="W27" s="27">
        <f t="shared" si="1"/>
        <v>0</v>
      </c>
      <c r="X27" s="26">
        <v>0</v>
      </c>
      <c r="Y27" s="27">
        <f t="shared" si="2"/>
        <v>0</v>
      </c>
    </row>
    <row r="28" spans="2:25" ht="38.25" x14ac:dyDescent="0.25">
      <c r="B28" s="24" t="s">
        <v>102</v>
      </c>
      <c r="C28" s="25" t="s">
        <v>103</v>
      </c>
      <c r="D28" s="24" t="s">
        <v>62</v>
      </c>
      <c r="E28" s="24" t="s">
        <v>104</v>
      </c>
      <c r="F28" s="24" t="s">
        <v>60</v>
      </c>
      <c r="G28" s="24" t="s">
        <v>105</v>
      </c>
      <c r="H28" s="24">
        <v>10</v>
      </c>
      <c r="I28" s="24">
        <v>107</v>
      </c>
      <c r="J28" s="24" t="s">
        <v>76</v>
      </c>
      <c r="K28" s="24">
        <v>3</v>
      </c>
      <c r="L28" s="26">
        <v>7283000</v>
      </c>
      <c r="M28" s="26">
        <v>0</v>
      </c>
      <c r="N28" s="26">
        <v>0</v>
      </c>
      <c r="O28" s="26">
        <v>7283000</v>
      </c>
      <c r="P28" s="26">
        <v>0</v>
      </c>
      <c r="Q28" s="26">
        <v>0</v>
      </c>
      <c r="R28" s="26">
        <v>0</v>
      </c>
      <c r="S28" s="26">
        <v>7283000</v>
      </c>
      <c r="T28" s="26">
        <v>17512.28</v>
      </c>
      <c r="U28" s="27">
        <f t="shared" si="0"/>
        <v>2.4045420843059177E-3</v>
      </c>
      <c r="V28" s="26">
        <v>17512.28</v>
      </c>
      <c r="W28" s="27">
        <f t="shared" si="1"/>
        <v>2.4045420843059177E-3</v>
      </c>
      <c r="X28" s="26">
        <v>17512.28</v>
      </c>
      <c r="Y28" s="27">
        <f t="shared" si="2"/>
        <v>2.4045420843059177E-3</v>
      </c>
    </row>
    <row r="29" spans="2:25" ht="38.25" x14ac:dyDescent="0.25">
      <c r="B29" s="24" t="s">
        <v>106</v>
      </c>
      <c r="C29" s="25" t="s">
        <v>107</v>
      </c>
      <c r="D29" s="24" t="s">
        <v>108</v>
      </c>
      <c r="E29" s="24" t="s">
        <v>109</v>
      </c>
      <c r="F29" s="24" t="s">
        <v>60</v>
      </c>
      <c r="G29" s="24" t="s">
        <v>110</v>
      </c>
      <c r="H29" s="24">
        <v>10</v>
      </c>
      <c r="I29" s="24">
        <v>107</v>
      </c>
      <c r="J29" s="24" t="s">
        <v>76</v>
      </c>
      <c r="K29" s="24">
        <v>3</v>
      </c>
      <c r="L29" s="26">
        <v>122000</v>
      </c>
      <c r="M29" s="26">
        <v>0</v>
      </c>
      <c r="N29" s="26">
        <v>0</v>
      </c>
      <c r="O29" s="26">
        <v>122000</v>
      </c>
      <c r="P29" s="26">
        <v>0</v>
      </c>
      <c r="Q29" s="26">
        <v>0</v>
      </c>
      <c r="R29" s="26">
        <v>0</v>
      </c>
      <c r="S29" s="26">
        <v>122000</v>
      </c>
      <c r="T29" s="26">
        <v>65563.02</v>
      </c>
      <c r="U29" s="27">
        <f t="shared" si="0"/>
        <v>0.53740180327868858</v>
      </c>
      <c r="V29" s="26">
        <v>0</v>
      </c>
      <c r="W29" s="27">
        <f t="shared" si="1"/>
        <v>0</v>
      </c>
      <c r="X29" s="26">
        <v>0</v>
      </c>
      <c r="Y29" s="27">
        <f t="shared" si="2"/>
        <v>0</v>
      </c>
    </row>
    <row r="30" spans="2:25" ht="39" thickBot="1" x14ac:dyDescent="0.3">
      <c r="B30" s="28" t="s">
        <v>106</v>
      </c>
      <c r="C30" s="29" t="s">
        <v>107</v>
      </c>
      <c r="D30" s="28" t="s">
        <v>108</v>
      </c>
      <c r="E30" s="28" t="s">
        <v>109</v>
      </c>
      <c r="F30" s="28" t="s">
        <v>60</v>
      </c>
      <c r="G30" s="28" t="s">
        <v>110</v>
      </c>
      <c r="H30" s="28">
        <v>10</v>
      </c>
      <c r="I30" s="28">
        <v>107</v>
      </c>
      <c r="J30" s="28" t="s">
        <v>76</v>
      </c>
      <c r="K30" s="28">
        <v>4</v>
      </c>
      <c r="L30" s="30">
        <v>3500000</v>
      </c>
      <c r="M30" s="30">
        <v>0</v>
      </c>
      <c r="N30" s="30">
        <v>0</v>
      </c>
      <c r="O30" s="30">
        <v>3500000</v>
      </c>
      <c r="P30" s="30">
        <v>0</v>
      </c>
      <c r="Q30" s="30">
        <v>0</v>
      </c>
      <c r="R30" s="30">
        <v>0</v>
      </c>
      <c r="S30" s="30">
        <v>3500000</v>
      </c>
      <c r="T30" s="30">
        <v>0</v>
      </c>
      <c r="U30" s="31">
        <f t="shared" si="0"/>
        <v>0</v>
      </c>
      <c r="V30" s="30">
        <v>0</v>
      </c>
      <c r="W30" s="31">
        <f t="shared" si="1"/>
        <v>0</v>
      </c>
      <c r="X30" s="30">
        <v>0</v>
      </c>
      <c r="Y30" s="31">
        <f t="shared" si="2"/>
        <v>0</v>
      </c>
    </row>
    <row r="31" spans="2:25" ht="13.5" thickTop="1" x14ac:dyDescent="0.25">
      <c r="B31" s="32" t="s">
        <v>41</v>
      </c>
      <c r="C31" s="33"/>
      <c r="D31" s="32"/>
      <c r="E31" s="32"/>
      <c r="F31" s="32"/>
      <c r="G31" s="32"/>
      <c r="H31" s="32"/>
      <c r="I31" s="32"/>
      <c r="J31" s="32"/>
      <c r="K31" s="32"/>
      <c r="L31" s="34">
        <f t="shared" ref="L31:T31" si="3">SUBTOTAL(109,L5:L30)</f>
        <v>1389877704</v>
      </c>
      <c r="M31" s="34">
        <f t="shared" si="3"/>
        <v>0</v>
      </c>
      <c r="N31" s="34">
        <f t="shared" si="3"/>
        <v>0</v>
      </c>
      <c r="O31" s="34">
        <f t="shared" si="3"/>
        <v>1389877704</v>
      </c>
      <c r="P31" s="35">
        <f t="shared" si="3"/>
        <v>0</v>
      </c>
      <c r="Q31" s="35">
        <f t="shared" si="3"/>
        <v>0</v>
      </c>
      <c r="R31" s="35">
        <f t="shared" si="3"/>
        <v>0</v>
      </c>
      <c r="S31" s="34">
        <f t="shared" si="3"/>
        <v>1389877704</v>
      </c>
      <c r="T31" s="34">
        <f t="shared" si="3"/>
        <v>92969349.019999996</v>
      </c>
      <c r="U31" s="36">
        <f t="shared" ref="U31" si="4">T31/$S31</f>
        <v>6.6890308947642488E-2</v>
      </c>
      <c r="V31" s="34">
        <f>SUM(V5:V30)</f>
        <v>85379761.989999995</v>
      </c>
      <c r="W31" s="36">
        <f t="shared" ref="W31" si="5">V31/$S31</f>
        <v>6.1429693953850201E-2</v>
      </c>
      <c r="X31" s="34">
        <f>SUM(X5:X30)</f>
        <v>72812790.5</v>
      </c>
      <c r="Y31" s="37">
        <f t="shared" ref="Y31" si="6">X31/$S31</f>
        <v>5.2387911749680098E-2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3" orientation="landscape" r:id="rId1"/>
  <headerFooter>
    <oddHeader>&amp;LPODER JUDICIÁRIO
ÓRGÃO: 04000 - TRIBUNAL DE JUSTIÇA DO MARANHÃO
DATA DE REFERÊNCIA: JAN/2021
&amp;CRESOLUÇÃO CNJ Nº 102 - ANEXO II - DOTAÇÃO E EXECUÇÃO ORÇAMENTÁRIA</oddHeader>
    <oddFooter>&amp;CPágina &amp;P de &amp;N</oddFooter>
  </headerFooter>
  <ignoredErrors>
    <ignoredError sqref="V31:X31 W5:W30" formula="1"/>
    <ignoredError sqref="B5:T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5F20-ECEF-462B-985F-0F1128F0AD7E}">
  <dimension ref="B1:Y43"/>
  <sheetViews>
    <sheetView showGridLines="0" zoomScaleNormal="100" workbookViewId="0">
      <selection activeCell="H7" sqref="H7"/>
    </sheetView>
  </sheetViews>
  <sheetFormatPr defaultRowHeight="12.75" x14ac:dyDescent="0.2"/>
  <cols>
    <col min="1" max="1" width="4.7109375" style="75" customWidth="1"/>
    <col min="2" max="2" width="6.42578125" style="75" bestFit="1" customWidth="1"/>
    <col min="3" max="3" width="9.140625" style="75" bestFit="1" customWidth="1"/>
    <col min="4" max="4" width="9.7109375" style="75" customWidth="1"/>
    <col min="5" max="5" width="15.42578125" style="76" bestFit="1" customWidth="1"/>
    <col min="6" max="6" width="12.85546875" style="75" bestFit="1" customWidth="1"/>
    <col min="7" max="7" width="19.5703125" style="75" customWidth="1"/>
    <col min="8" max="8" width="5.85546875" style="75" bestFit="1" customWidth="1"/>
    <col min="9" max="9" width="6.42578125" style="75" bestFit="1" customWidth="1"/>
    <col min="10" max="10" width="19" style="75" customWidth="1"/>
    <col min="11" max="11" width="5.140625" style="75" bestFit="1" customWidth="1"/>
    <col min="12" max="12" width="16.140625" style="55" bestFit="1" customWidth="1"/>
    <col min="13" max="13" width="14.28515625" style="55" bestFit="1" customWidth="1"/>
    <col min="14" max="14" width="13.7109375" style="55" bestFit="1" customWidth="1"/>
    <col min="15" max="15" width="16.28515625" style="55" bestFit="1" customWidth="1"/>
    <col min="16" max="16" width="13.5703125" style="55" bestFit="1" customWidth="1"/>
    <col min="17" max="17" width="8" style="55" bestFit="1" customWidth="1"/>
    <col min="18" max="18" width="10.85546875" style="55" bestFit="1" customWidth="1"/>
    <col min="19" max="19" width="16.140625" style="55" bestFit="1" customWidth="1"/>
    <col min="20" max="20" width="15.7109375" style="55" bestFit="1" customWidth="1"/>
    <col min="21" max="21" width="7.7109375" style="56" customWidth="1"/>
    <col min="22" max="22" width="15.7109375" style="55" bestFit="1" customWidth="1"/>
    <col min="23" max="23" width="7.7109375" style="56" customWidth="1"/>
    <col min="24" max="24" width="15.7109375" style="55" bestFit="1" customWidth="1"/>
    <col min="25" max="25" width="7.7109375" style="56" customWidth="1"/>
    <col min="26" max="16384" width="9.140625" style="75"/>
  </cols>
  <sheetData>
    <row r="1" spans="2:25" ht="13.5" thickBot="1" x14ac:dyDescent="0.25"/>
    <row r="2" spans="2:25" ht="13.5" thickBot="1" x14ac:dyDescent="0.25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x14ac:dyDescent="0.2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73" t="s">
        <v>15</v>
      </c>
      <c r="N3" s="73" t="s">
        <v>16</v>
      </c>
      <c r="O3" s="103"/>
      <c r="P3" s="103"/>
      <c r="Q3" s="58" t="s">
        <v>17</v>
      </c>
      <c r="R3" s="58" t="s">
        <v>18</v>
      </c>
      <c r="S3" s="103"/>
      <c r="T3" s="74" t="s">
        <v>19</v>
      </c>
      <c r="U3" s="7" t="s">
        <v>20</v>
      </c>
      <c r="V3" s="74" t="s">
        <v>21</v>
      </c>
      <c r="W3" s="8" t="s">
        <v>20</v>
      </c>
      <c r="X3" s="80" t="s">
        <v>22</v>
      </c>
      <c r="Y3" s="8" t="s">
        <v>20</v>
      </c>
    </row>
    <row r="4" spans="2:25" ht="13.5" thickBot="1" x14ac:dyDescent="0.25">
      <c r="B4" s="72" t="s">
        <v>23</v>
      </c>
      <c r="C4" s="72" t="s">
        <v>24</v>
      </c>
      <c r="D4" s="96"/>
      <c r="E4" s="96"/>
      <c r="F4" s="72" t="s">
        <v>25</v>
      </c>
      <c r="G4" s="72" t="s">
        <v>26</v>
      </c>
      <c r="H4" s="96"/>
      <c r="I4" s="72" t="s">
        <v>23</v>
      </c>
      <c r="J4" s="72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62" t="s">
        <v>37</v>
      </c>
      <c r="W4" s="14" t="s">
        <v>38</v>
      </c>
      <c r="X4" s="62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21130224.43</v>
      </c>
      <c r="U5" s="19">
        <f t="shared" ref="U5:U42" si="0">IFERROR(T5/$S5,"")</f>
        <v>0.78351570292663186</v>
      </c>
      <c r="V5" s="18">
        <f>[1]Out!V6</f>
        <v>21130224.43</v>
      </c>
      <c r="W5" s="19">
        <f t="shared" ref="W5:W42" si="1">IFERROR(V5/$S5,"")</f>
        <v>0.78351570292663186</v>
      </c>
      <c r="X5" s="18">
        <f>[1]Out!X6</f>
        <v>21130224.43</v>
      </c>
      <c r="Y5" s="19">
        <f t="shared" ref="Y5:Y42" si="2">IFERROR(X5/$S5,"")</f>
        <v>0.78351570292663186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106181397.86</v>
      </c>
      <c r="U6" s="23">
        <f t="shared" si="0"/>
        <v>0.75772329241636227</v>
      </c>
      <c r="V6" s="22">
        <f>[1]Out!V7</f>
        <v>106181397.86</v>
      </c>
      <c r="W6" s="23">
        <f t="shared" si="1"/>
        <v>0.75772329241636227</v>
      </c>
      <c r="X6" s="22">
        <f>[1]Out!X7</f>
        <v>106181397.86</v>
      </c>
      <c r="Y6" s="23">
        <f t="shared" si="2"/>
        <v>0.75772329241636227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2524469.34</v>
      </c>
      <c r="U7" s="23">
        <f t="shared" si="0"/>
        <v>0.74510740509099449</v>
      </c>
      <c r="V7" s="22">
        <f>[1]Out!V8</f>
        <v>2524469.34</v>
      </c>
      <c r="W7" s="23">
        <f t="shared" si="1"/>
        <v>0.74510740509099449</v>
      </c>
      <c r="X7" s="22">
        <f>[1]Out!X8</f>
        <v>2524469.34</v>
      </c>
      <c r="Y7" s="23">
        <f t="shared" si="2"/>
        <v>0.74510740509099449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f>[1]Out!V9</f>
        <v>42000000</v>
      </c>
      <c r="W8" s="23">
        <f t="shared" si="1"/>
        <v>0.56130222115307515</v>
      </c>
      <c r="X8" s="22">
        <f>[1]Out!X9</f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5000000</v>
      </c>
      <c r="O9" s="22">
        <v>34768928</v>
      </c>
      <c r="P9" s="22">
        <v>0</v>
      </c>
      <c r="Q9" s="22">
        <v>0</v>
      </c>
      <c r="R9" s="22">
        <v>0</v>
      </c>
      <c r="S9" s="22">
        <v>34768928</v>
      </c>
      <c r="T9" s="22">
        <v>25502978.699999999</v>
      </c>
      <c r="U9" s="23">
        <f t="shared" si="0"/>
        <v>0.73349913750576379</v>
      </c>
      <c r="V9" s="22">
        <f>[1]Out!V10</f>
        <v>25502978.699999999</v>
      </c>
      <c r="W9" s="23">
        <f t="shared" si="1"/>
        <v>0.73349913750576379</v>
      </c>
      <c r="X9" s="22">
        <f>[1]Out!X10</f>
        <v>22919264.59</v>
      </c>
      <c r="Y9" s="23">
        <f t="shared" si="2"/>
        <v>0.65918812883733424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653739232.51999998</v>
      </c>
      <c r="U10" s="23">
        <f t="shared" si="0"/>
        <v>0.81401332053788322</v>
      </c>
      <c r="V10" s="22">
        <f>[1]Out!V11</f>
        <v>653132958.38999999</v>
      </c>
      <c r="W10" s="23">
        <f t="shared" si="1"/>
        <v>0.81325840910964431</v>
      </c>
      <c r="X10" s="22">
        <f>[1]Out!X11</f>
        <v>653132958.38999999</v>
      </c>
      <c r="Y10" s="23">
        <f t="shared" si="2"/>
        <v>0.81325840910964431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15400000</v>
      </c>
      <c r="O11" s="22">
        <v>113547054</v>
      </c>
      <c r="P11" s="22">
        <v>0</v>
      </c>
      <c r="Q11" s="22">
        <v>0</v>
      </c>
      <c r="R11" s="22">
        <v>-129550.12</v>
      </c>
      <c r="S11" s="22">
        <v>113417503.88</v>
      </c>
      <c r="T11" s="22">
        <v>95587025.189999998</v>
      </c>
      <c r="U11" s="23">
        <f t="shared" si="0"/>
        <v>0.84278900451851491</v>
      </c>
      <c r="V11" s="22">
        <f>[1]Out!V12</f>
        <v>82108273.620000005</v>
      </c>
      <c r="W11" s="23">
        <f t="shared" si="1"/>
        <v>0.72394710526228523</v>
      </c>
      <c r="X11" s="22">
        <f>[1]Out!X12</f>
        <v>75345096.620000005</v>
      </c>
      <c r="Y11" s="23">
        <f t="shared" si="2"/>
        <v>0.66431630076886516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15000000</v>
      </c>
      <c r="N12" s="22">
        <v>0</v>
      </c>
      <c r="O12" s="22">
        <v>17785000</v>
      </c>
      <c r="P12" s="22">
        <v>0</v>
      </c>
      <c r="Q12" s="22">
        <v>0</v>
      </c>
      <c r="R12" s="22">
        <v>0</v>
      </c>
      <c r="S12" s="22">
        <v>17785000</v>
      </c>
      <c r="T12" s="22">
        <v>11067588.9</v>
      </c>
      <c r="U12" s="23">
        <f t="shared" si="0"/>
        <v>0.62229906662918189</v>
      </c>
      <c r="V12" s="22">
        <f>[1]Out!V13</f>
        <v>3981988.9</v>
      </c>
      <c r="W12" s="23">
        <f t="shared" si="1"/>
        <v>0.22389591790834973</v>
      </c>
      <c r="X12" s="22">
        <f>[1]Out!X13</f>
        <v>3981988.9</v>
      </c>
      <c r="Y12" s="23">
        <f t="shared" si="2"/>
        <v>0.22389591790834973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2584000</v>
      </c>
      <c r="U13" s="23">
        <f t="shared" si="0"/>
        <v>0.99384615384615382</v>
      </c>
      <c r="V13" s="22">
        <f>[1]Out!V14</f>
        <v>0</v>
      </c>
      <c r="W13" s="23">
        <f t="shared" si="1"/>
        <v>0</v>
      </c>
      <c r="X13" s="22">
        <f>[1]Out!X14</f>
        <v>0</v>
      </c>
      <c r="Y13" s="23">
        <f t="shared" si="2"/>
        <v>0</v>
      </c>
    </row>
    <row r="14" spans="2:25" ht="51" x14ac:dyDescent="0.2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95200</v>
      </c>
      <c r="U14" s="23">
        <f t="shared" si="0"/>
        <v>0.12881959573379809</v>
      </c>
      <c r="V14" s="22">
        <f>[1]Out!V15</f>
        <v>28798</v>
      </c>
      <c r="W14" s="23">
        <f t="shared" si="1"/>
        <v>3.8967927709473923E-2</v>
      </c>
      <c r="X14" s="22">
        <f>[1]Out!X15</f>
        <v>28798</v>
      </c>
      <c r="Y14" s="23">
        <f t="shared" si="2"/>
        <v>3.8967927709473923E-2</v>
      </c>
    </row>
    <row r="15" spans="2:25" ht="38.25" x14ac:dyDescent="0.2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2800000</v>
      </c>
      <c r="N15" s="22">
        <v>0</v>
      </c>
      <c r="O15" s="22">
        <v>26767000</v>
      </c>
      <c r="P15" s="22">
        <v>0</v>
      </c>
      <c r="Q15" s="22">
        <v>0</v>
      </c>
      <c r="R15" s="22">
        <v>0</v>
      </c>
      <c r="S15" s="22">
        <v>26767000</v>
      </c>
      <c r="T15" s="22">
        <v>22966878.079999998</v>
      </c>
      <c r="U15" s="23">
        <f t="shared" si="0"/>
        <v>0.85802959166137405</v>
      </c>
      <c r="V15" s="22">
        <f>[1]Out!V16</f>
        <v>16828877.59</v>
      </c>
      <c r="W15" s="23">
        <f t="shared" si="1"/>
        <v>0.62871736055590843</v>
      </c>
      <c r="X15" s="22">
        <f>[1]Out!X16</f>
        <v>16808944.370000001</v>
      </c>
      <c r="Y15" s="23">
        <f t="shared" si="2"/>
        <v>0.62797266671647933</v>
      </c>
    </row>
    <row r="16" spans="2:25" ht="63.75" x14ac:dyDescent="0.2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8941262.4800000004</v>
      </c>
      <c r="U16" s="23">
        <f t="shared" si="0"/>
        <v>0.91045897148955113</v>
      </c>
      <c r="V16" s="22">
        <f>[1]Out!V17</f>
        <v>3329674.22</v>
      </c>
      <c r="W16" s="23">
        <f t="shared" si="1"/>
        <v>0.3390496333730797</v>
      </c>
      <c r="X16" s="22">
        <f>[1]Out!X17</f>
        <v>3329674.22</v>
      </c>
      <c r="Y16" s="23">
        <f t="shared" si="2"/>
        <v>0.3390496333730797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f>[1]Out!V18</f>
        <v>0</v>
      </c>
      <c r="W17" s="23">
        <f t="shared" si="1"/>
        <v>0</v>
      </c>
      <c r="X17" s="22">
        <f>[1]Out!X18</f>
        <v>0</v>
      </c>
      <c r="Y17" s="23">
        <f t="shared" si="2"/>
        <v>0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40621.74</v>
      </c>
      <c r="U18" s="23">
        <f t="shared" si="0"/>
        <v>9.0270533333333333E-2</v>
      </c>
      <c r="V18" s="22">
        <f>[1]Out!V19</f>
        <v>0</v>
      </c>
      <c r="W18" s="23">
        <f t="shared" si="1"/>
        <v>0</v>
      </c>
      <c r="X18" s="22">
        <f>[1]Out!X19</f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f>[1]Out!V20</f>
        <v>0</v>
      </c>
      <c r="W19" s="23">
        <f t="shared" si="1"/>
        <v>0</v>
      </c>
      <c r="X19" s="22">
        <f>[1]Out!X20</f>
        <v>0</v>
      </c>
      <c r="Y19" s="23">
        <f t="shared" si="2"/>
        <v>0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f>[1]Out!V21</f>
        <v>0</v>
      </c>
      <c r="W20" s="23">
        <f t="shared" si="1"/>
        <v>0</v>
      </c>
      <c r="X20" s="22">
        <f>[1]Out!X21</f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f>[1]Out!V22</f>
        <v>0</v>
      </c>
      <c r="W21" s="23">
        <f t="shared" si="1"/>
        <v>0</v>
      </c>
      <c r="X21" s="22">
        <f>[1]Out!X22</f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39730.11</v>
      </c>
      <c r="U22" s="23">
        <f t="shared" si="0"/>
        <v>0.44144566666666668</v>
      </c>
      <c r="V22" s="22">
        <f>[1]Out!V23</f>
        <v>3481.11</v>
      </c>
      <c r="W22" s="23">
        <f t="shared" si="1"/>
        <v>3.8678999999999998E-2</v>
      </c>
      <c r="X22" s="22">
        <f>[1]Out!X23</f>
        <v>3481.11</v>
      </c>
      <c r="Y22" s="23">
        <f t="shared" si="2"/>
        <v>3.8678999999999998E-2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f>[1]Out!V24</f>
        <v>0</v>
      </c>
      <c r="W23" s="23">
        <f t="shared" si="1"/>
        <v>0</v>
      </c>
      <c r="X23" s="22">
        <f>[1]Out!X24</f>
        <v>0</v>
      </c>
      <c r="Y23" s="23">
        <f t="shared" si="2"/>
        <v>0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1941546.67</v>
      </c>
      <c r="U24" s="23">
        <f t="shared" si="0"/>
        <v>0.84415072608695652</v>
      </c>
      <c r="V24" s="22">
        <f>[1]Out!V25</f>
        <v>60605.77</v>
      </c>
      <c r="W24" s="23">
        <f t="shared" si="1"/>
        <v>2.6350334782608693E-2</v>
      </c>
      <c r="X24" s="22">
        <f>[1]Out!X25</f>
        <v>60605.77</v>
      </c>
      <c r="Y24" s="23">
        <f t="shared" si="2"/>
        <v>2.6350334782608693E-2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f>[1]Out!V26</f>
        <v>0</v>
      </c>
      <c r="W25" s="23">
        <f t="shared" si="1"/>
        <v>0</v>
      </c>
      <c r="X25" s="22">
        <f>[1]Out!X26</f>
        <v>0</v>
      </c>
      <c r="Y25" s="23">
        <f t="shared" si="2"/>
        <v>0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700000</v>
      </c>
      <c r="U26" s="23">
        <f t="shared" si="0"/>
        <v>0.1269726101940867</v>
      </c>
      <c r="V26" s="22">
        <f>[1]Out!V27</f>
        <v>0</v>
      </c>
      <c r="W26" s="23">
        <f t="shared" si="1"/>
        <v>0</v>
      </c>
      <c r="X26" s="22">
        <f>[1]Out!X27</f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513000</v>
      </c>
      <c r="O27" s="22">
        <v>537000</v>
      </c>
      <c r="P27" s="22">
        <v>0</v>
      </c>
      <c r="Q27" s="22">
        <v>0</v>
      </c>
      <c r="R27" s="22">
        <v>0</v>
      </c>
      <c r="S27" s="22">
        <v>537000</v>
      </c>
      <c r="T27" s="22">
        <v>200000</v>
      </c>
      <c r="U27" s="23">
        <f t="shared" si="0"/>
        <v>0.37243947858472998</v>
      </c>
      <c r="V27" s="22">
        <f>[1]Out!V28</f>
        <v>0</v>
      </c>
      <c r="W27" s="23">
        <f t="shared" si="1"/>
        <v>0</v>
      </c>
      <c r="X27" s="22">
        <f>[1]Out!X28</f>
        <v>0</v>
      </c>
      <c r="Y27" s="23">
        <f t="shared" si="2"/>
        <v>0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f>[1]Out!V29</f>
        <v>0</v>
      </c>
      <c r="W28" s="23">
        <f t="shared" si="1"/>
        <v>0</v>
      </c>
      <c r="X28" s="22">
        <f>[1]Out!X29</f>
        <v>0</v>
      </c>
      <c r="Y28" s="23">
        <f t="shared" si="2"/>
        <v>0</v>
      </c>
    </row>
    <row r="29" spans="2:25" ht="63.75" x14ac:dyDescent="0.2">
      <c r="B29" s="20" t="s">
        <v>72</v>
      </c>
      <c r="C29" s="21" t="s">
        <v>73</v>
      </c>
      <c r="D29" s="20" t="s">
        <v>62</v>
      </c>
      <c r="E29" s="20" t="s">
        <v>111</v>
      </c>
      <c r="F29" s="20" t="s">
        <v>60</v>
      </c>
      <c r="G29" s="20" t="s">
        <v>112</v>
      </c>
      <c r="H29" s="20">
        <v>10</v>
      </c>
      <c r="I29" s="20">
        <v>307</v>
      </c>
      <c r="J29" s="20" t="s">
        <v>76</v>
      </c>
      <c r="K29" s="20">
        <v>4</v>
      </c>
      <c r="L29" s="22">
        <v>0</v>
      </c>
      <c r="M29" s="22">
        <v>20000</v>
      </c>
      <c r="N29" s="22">
        <v>0</v>
      </c>
      <c r="O29" s="22">
        <v>20000</v>
      </c>
      <c r="P29" s="22">
        <v>0</v>
      </c>
      <c r="Q29" s="22">
        <v>0</v>
      </c>
      <c r="R29" s="22">
        <v>0</v>
      </c>
      <c r="S29" s="22">
        <v>20000</v>
      </c>
      <c r="T29" s="22">
        <v>0</v>
      </c>
      <c r="U29" s="23">
        <f t="shared" si="0"/>
        <v>0</v>
      </c>
      <c r="V29" s="22">
        <f>[1]Out!V30</f>
        <v>0</v>
      </c>
      <c r="W29" s="23">
        <f t="shared" si="1"/>
        <v>0</v>
      </c>
      <c r="X29" s="22">
        <f>[1]Out!X30</f>
        <v>0</v>
      </c>
      <c r="Y29" s="23">
        <f t="shared" si="2"/>
        <v>0</v>
      </c>
    </row>
    <row r="30" spans="2:25" ht="63.75" x14ac:dyDescent="0.2">
      <c r="B30" s="20" t="s">
        <v>72</v>
      </c>
      <c r="C30" s="21" t="s">
        <v>73</v>
      </c>
      <c r="D30" s="20" t="s">
        <v>62</v>
      </c>
      <c r="E30" s="20" t="s">
        <v>77</v>
      </c>
      <c r="F30" s="20" t="s">
        <v>60</v>
      </c>
      <c r="G30" s="20" t="s">
        <v>78</v>
      </c>
      <c r="H30" s="20">
        <v>10</v>
      </c>
      <c r="I30" s="20">
        <v>307</v>
      </c>
      <c r="J30" s="20" t="s">
        <v>76</v>
      </c>
      <c r="K30" s="20">
        <v>4</v>
      </c>
      <c r="L30" s="22">
        <v>0</v>
      </c>
      <c r="M30" s="22">
        <v>493000</v>
      </c>
      <c r="N30" s="22">
        <v>0</v>
      </c>
      <c r="O30" s="22">
        <v>493000</v>
      </c>
      <c r="P30" s="22">
        <v>0</v>
      </c>
      <c r="Q30" s="22">
        <v>0</v>
      </c>
      <c r="R30" s="22">
        <v>0</v>
      </c>
      <c r="S30" s="22">
        <v>493000</v>
      </c>
      <c r="T30" s="22">
        <v>492636.82</v>
      </c>
      <c r="U30" s="23">
        <f t="shared" si="0"/>
        <v>0.99926332657200811</v>
      </c>
      <c r="V30" s="22">
        <f>[1]Out!V31</f>
        <v>0</v>
      </c>
      <c r="W30" s="23">
        <f t="shared" si="1"/>
        <v>0</v>
      </c>
      <c r="X30" s="22">
        <f>[1]Out!X31</f>
        <v>0</v>
      </c>
      <c r="Y30" s="23">
        <f t="shared" si="2"/>
        <v>0</v>
      </c>
    </row>
    <row r="31" spans="2:25" ht="38.25" x14ac:dyDescent="0.2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107</v>
      </c>
      <c r="J31" s="20" t="s">
        <v>76</v>
      </c>
      <c r="K31" s="20">
        <v>3</v>
      </c>
      <c r="L31" s="22">
        <v>104416966</v>
      </c>
      <c r="M31" s="22">
        <v>0</v>
      </c>
      <c r="N31" s="22">
        <v>0</v>
      </c>
      <c r="O31" s="22">
        <v>104416966</v>
      </c>
      <c r="P31" s="22">
        <v>0</v>
      </c>
      <c r="Q31" s="22">
        <v>0</v>
      </c>
      <c r="R31" s="22">
        <v>0</v>
      </c>
      <c r="S31" s="22">
        <v>104416966</v>
      </c>
      <c r="T31" s="22">
        <v>92886650.810000002</v>
      </c>
      <c r="U31" s="23">
        <f t="shared" si="0"/>
        <v>0.88957431314370883</v>
      </c>
      <c r="V31" s="22">
        <f>[1]Out!V32</f>
        <v>69251047.810000002</v>
      </c>
      <c r="W31" s="23">
        <f t="shared" si="1"/>
        <v>0.66321643371633687</v>
      </c>
      <c r="X31" s="22">
        <f>[1]Out!X32</f>
        <v>69181958.849999994</v>
      </c>
      <c r="Y31" s="23">
        <f t="shared" si="2"/>
        <v>0.66255476959558468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107</v>
      </c>
      <c r="J32" s="20" t="s">
        <v>76</v>
      </c>
      <c r="K32" s="20">
        <v>4</v>
      </c>
      <c r="L32" s="22">
        <v>5302127</v>
      </c>
      <c r="M32" s="22">
        <v>0</v>
      </c>
      <c r="N32" s="22">
        <v>0</v>
      </c>
      <c r="O32" s="22">
        <v>5302127</v>
      </c>
      <c r="P32" s="22">
        <v>0</v>
      </c>
      <c r="Q32" s="22">
        <v>0</v>
      </c>
      <c r="R32" s="22">
        <v>0</v>
      </c>
      <c r="S32" s="22">
        <v>5302127</v>
      </c>
      <c r="T32" s="22">
        <v>3189464.05</v>
      </c>
      <c r="U32" s="23">
        <f t="shared" si="0"/>
        <v>0.60154425761585861</v>
      </c>
      <c r="V32" s="22">
        <f>[1]Out!V33</f>
        <v>1860507.3</v>
      </c>
      <c r="W32" s="23">
        <f t="shared" si="1"/>
        <v>0.35089829044079857</v>
      </c>
      <c r="X32" s="22">
        <f>[1]Out!X33</f>
        <v>1860507.3</v>
      </c>
      <c r="Y32" s="23">
        <f t="shared" si="2"/>
        <v>0.35089829044079857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301</v>
      </c>
      <c r="J33" s="20" t="s">
        <v>76</v>
      </c>
      <c r="K33" s="20">
        <v>3</v>
      </c>
      <c r="L33" s="22">
        <v>0</v>
      </c>
      <c r="M33" s="22">
        <v>1943747.36</v>
      </c>
      <c r="N33" s="22">
        <v>0</v>
      </c>
      <c r="O33" s="22">
        <v>1943747.36</v>
      </c>
      <c r="P33" s="22">
        <v>0</v>
      </c>
      <c r="Q33" s="22">
        <v>0</v>
      </c>
      <c r="R33" s="22">
        <v>0</v>
      </c>
      <c r="S33" s="22">
        <v>1943747.36</v>
      </c>
      <c r="T33" s="22">
        <v>334517.5</v>
      </c>
      <c r="U33" s="23">
        <f t="shared" si="0"/>
        <v>0.17209926911489154</v>
      </c>
      <c r="V33" s="22">
        <f>[1]Out!V34</f>
        <v>149800</v>
      </c>
      <c r="W33" s="23">
        <f t="shared" si="1"/>
        <v>7.706762878895948E-2</v>
      </c>
      <c r="X33" s="22">
        <f>[1]Out!X34</f>
        <v>149800</v>
      </c>
      <c r="Y33" s="23">
        <f t="shared" si="2"/>
        <v>7.706762878895948E-2</v>
      </c>
    </row>
    <row r="34" spans="2:25" ht="38.25" x14ac:dyDescent="0.2">
      <c r="B34" s="20" t="s">
        <v>72</v>
      </c>
      <c r="C34" s="21" t="s">
        <v>73</v>
      </c>
      <c r="D34" s="20" t="s">
        <v>62</v>
      </c>
      <c r="E34" s="20" t="s">
        <v>93</v>
      </c>
      <c r="F34" s="20" t="s">
        <v>60</v>
      </c>
      <c r="G34" s="20" t="s">
        <v>94</v>
      </c>
      <c r="H34" s="20">
        <v>10</v>
      </c>
      <c r="I34" s="20">
        <v>307</v>
      </c>
      <c r="J34" s="20" t="s">
        <v>76</v>
      </c>
      <c r="K34" s="20">
        <v>3</v>
      </c>
      <c r="L34" s="22">
        <v>0</v>
      </c>
      <c r="M34" s="22">
        <v>25025808.719999999</v>
      </c>
      <c r="N34" s="22">
        <v>0</v>
      </c>
      <c r="O34" s="22">
        <v>25025808.719999999</v>
      </c>
      <c r="P34" s="22">
        <v>0</v>
      </c>
      <c r="Q34" s="22">
        <v>0</v>
      </c>
      <c r="R34" s="22">
        <v>0</v>
      </c>
      <c r="S34" s="22">
        <v>25025808.719999999</v>
      </c>
      <c r="T34" s="22">
        <v>2209544</v>
      </c>
      <c r="U34" s="23">
        <f t="shared" si="0"/>
        <v>8.8290613291317446E-2</v>
      </c>
      <c r="V34" s="22">
        <f>[1]Out!V35</f>
        <v>1205644.28</v>
      </c>
      <c r="W34" s="23">
        <f t="shared" si="1"/>
        <v>4.8176036726296854E-2</v>
      </c>
      <c r="X34" s="22">
        <f>[1]Out!X35</f>
        <v>1205644.28</v>
      </c>
      <c r="Y34" s="23">
        <f t="shared" si="2"/>
        <v>4.8176036726296854E-2</v>
      </c>
    </row>
    <row r="35" spans="2:25" ht="38.25" x14ac:dyDescent="0.2">
      <c r="B35" s="20" t="s">
        <v>72</v>
      </c>
      <c r="C35" s="21" t="s">
        <v>73</v>
      </c>
      <c r="D35" s="20" t="s">
        <v>62</v>
      </c>
      <c r="E35" s="20" t="s">
        <v>93</v>
      </c>
      <c r="F35" s="20" t="s">
        <v>60</v>
      </c>
      <c r="G35" s="20" t="s">
        <v>94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32065352.010000002</v>
      </c>
      <c r="N35" s="22">
        <v>0</v>
      </c>
      <c r="O35" s="22">
        <v>32065352.010000002</v>
      </c>
      <c r="P35" s="22">
        <v>0</v>
      </c>
      <c r="Q35" s="22">
        <v>0</v>
      </c>
      <c r="R35" s="22">
        <v>0</v>
      </c>
      <c r="S35" s="22">
        <v>32065352.010000002</v>
      </c>
      <c r="T35" s="22">
        <v>19153136.559999999</v>
      </c>
      <c r="U35" s="23">
        <f t="shared" si="0"/>
        <v>0.59731564942829385</v>
      </c>
      <c r="V35" s="22">
        <f>[1]Out!V36</f>
        <v>31400</v>
      </c>
      <c r="W35" s="23">
        <f t="shared" si="1"/>
        <v>9.7925012612390763E-4</v>
      </c>
      <c r="X35" s="22">
        <f>[1]Out!X36</f>
        <v>31400</v>
      </c>
      <c r="Y35" s="23">
        <f t="shared" si="2"/>
        <v>9.7925012612390763E-4</v>
      </c>
    </row>
    <row r="36" spans="2:25" ht="51" x14ac:dyDescent="0.2">
      <c r="B36" s="20" t="s">
        <v>72</v>
      </c>
      <c r="C36" s="21" t="s">
        <v>73</v>
      </c>
      <c r="D36" s="20" t="s">
        <v>95</v>
      </c>
      <c r="E36" s="20" t="s">
        <v>96</v>
      </c>
      <c r="F36" s="20" t="s">
        <v>60</v>
      </c>
      <c r="G36" s="20" t="s">
        <v>97</v>
      </c>
      <c r="H36" s="20">
        <v>10</v>
      </c>
      <c r="I36" s="20">
        <v>107</v>
      </c>
      <c r="J36" s="20" t="s">
        <v>76</v>
      </c>
      <c r="K36" s="20">
        <v>3</v>
      </c>
      <c r="L36" s="22">
        <v>3599001</v>
      </c>
      <c r="M36" s="22">
        <v>0</v>
      </c>
      <c r="N36" s="22">
        <v>0</v>
      </c>
      <c r="O36" s="22">
        <v>3599001</v>
      </c>
      <c r="P36" s="22">
        <v>0</v>
      </c>
      <c r="Q36" s="22">
        <v>0</v>
      </c>
      <c r="R36" s="22">
        <v>0</v>
      </c>
      <c r="S36" s="22">
        <v>3599001</v>
      </c>
      <c r="T36" s="22">
        <v>2262954.13</v>
      </c>
      <c r="U36" s="23">
        <f t="shared" si="0"/>
        <v>0.62877285391140481</v>
      </c>
      <c r="V36" s="22">
        <f>[1]Out!V37</f>
        <v>912558.85</v>
      </c>
      <c r="W36" s="23">
        <f t="shared" si="1"/>
        <v>0.25355893204808777</v>
      </c>
      <c r="X36" s="22">
        <f>[1]Out!X37</f>
        <v>912558.85</v>
      </c>
      <c r="Y36" s="23">
        <f t="shared" si="2"/>
        <v>0.25355893204808777</v>
      </c>
    </row>
    <row r="37" spans="2:25" ht="51" x14ac:dyDescent="0.2">
      <c r="B37" s="20" t="s">
        <v>72</v>
      </c>
      <c r="C37" s="21" t="s">
        <v>73</v>
      </c>
      <c r="D37" s="20" t="s">
        <v>95</v>
      </c>
      <c r="E37" s="20" t="s">
        <v>96</v>
      </c>
      <c r="F37" s="20" t="s">
        <v>60</v>
      </c>
      <c r="G37" s="20" t="s">
        <v>97</v>
      </c>
      <c r="H37" s="20">
        <v>10</v>
      </c>
      <c r="I37" s="20">
        <v>307</v>
      </c>
      <c r="J37" s="20" t="s">
        <v>76</v>
      </c>
      <c r="K37" s="20">
        <v>3</v>
      </c>
      <c r="L37" s="22">
        <v>0</v>
      </c>
      <c r="M37" s="22">
        <v>390000</v>
      </c>
      <c r="N37" s="22">
        <v>0</v>
      </c>
      <c r="O37" s="22">
        <v>390000</v>
      </c>
      <c r="P37" s="22">
        <v>0</v>
      </c>
      <c r="Q37" s="22">
        <v>0</v>
      </c>
      <c r="R37" s="22">
        <v>0</v>
      </c>
      <c r="S37" s="22">
        <v>390000</v>
      </c>
      <c r="T37" s="22">
        <v>233620</v>
      </c>
      <c r="U37" s="23">
        <f t="shared" si="0"/>
        <v>0.59902564102564104</v>
      </c>
      <c r="V37" s="22">
        <f>[1]Out!V38</f>
        <v>0</v>
      </c>
      <c r="W37" s="23">
        <f t="shared" si="1"/>
        <v>0</v>
      </c>
      <c r="X37" s="22">
        <f>[1]Out!X38</f>
        <v>0</v>
      </c>
      <c r="Y37" s="23">
        <f t="shared" si="2"/>
        <v>0</v>
      </c>
    </row>
    <row r="38" spans="2:25" ht="63.75" x14ac:dyDescent="0.2">
      <c r="B38" s="20" t="s">
        <v>98</v>
      </c>
      <c r="C38" s="21" t="s">
        <v>99</v>
      </c>
      <c r="D38" s="20" t="s">
        <v>95</v>
      </c>
      <c r="E38" s="20" t="s">
        <v>100</v>
      </c>
      <c r="F38" s="20" t="s">
        <v>60</v>
      </c>
      <c r="G38" s="20" t="s">
        <v>101</v>
      </c>
      <c r="H38" s="20">
        <v>10</v>
      </c>
      <c r="I38" s="20">
        <v>101</v>
      </c>
      <c r="J38" s="20" t="s">
        <v>48</v>
      </c>
      <c r="K38" s="20">
        <v>3</v>
      </c>
      <c r="L38" s="22">
        <v>766000</v>
      </c>
      <c r="M38" s="22">
        <v>0</v>
      </c>
      <c r="N38" s="22">
        <v>0</v>
      </c>
      <c r="O38" s="22">
        <v>766000</v>
      </c>
      <c r="P38" s="22">
        <v>0</v>
      </c>
      <c r="Q38" s="22">
        <v>0</v>
      </c>
      <c r="R38" s="22">
        <v>0</v>
      </c>
      <c r="S38" s="22">
        <v>766000</v>
      </c>
      <c r="T38" s="22">
        <v>563485.57999999996</v>
      </c>
      <c r="U38" s="23">
        <f t="shared" si="0"/>
        <v>0.73562086161879892</v>
      </c>
      <c r="V38" s="22">
        <f>[1]Out!V39</f>
        <v>454084.03</v>
      </c>
      <c r="W38" s="23">
        <f t="shared" si="1"/>
        <v>0.59279899477806797</v>
      </c>
      <c r="X38" s="22">
        <f>[1]Out!X39</f>
        <v>454084.03</v>
      </c>
      <c r="Y38" s="23">
        <f t="shared" si="2"/>
        <v>0.59279899477806797</v>
      </c>
    </row>
    <row r="39" spans="2:25" ht="63.75" x14ac:dyDescent="0.2">
      <c r="B39" s="20" t="s">
        <v>98</v>
      </c>
      <c r="C39" s="21" t="s">
        <v>99</v>
      </c>
      <c r="D39" s="20" t="s">
        <v>95</v>
      </c>
      <c r="E39" s="20" t="s">
        <v>100</v>
      </c>
      <c r="F39" s="20" t="s">
        <v>60</v>
      </c>
      <c r="G39" s="20" t="s">
        <v>101</v>
      </c>
      <c r="H39" s="20">
        <v>10</v>
      </c>
      <c r="I39" s="20">
        <v>301</v>
      </c>
      <c r="J39" s="20" t="s">
        <v>48</v>
      </c>
      <c r="K39" s="20">
        <v>3</v>
      </c>
      <c r="L39" s="22">
        <v>0</v>
      </c>
      <c r="M39" s="22">
        <v>624313.04</v>
      </c>
      <c r="N39" s="22">
        <v>0</v>
      </c>
      <c r="O39" s="22">
        <v>624313.04</v>
      </c>
      <c r="P39" s="22">
        <v>0</v>
      </c>
      <c r="Q39" s="22">
        <v>0</v>
      </c>
      <c r="R39" s="22">
        <v>0</v>
      </c>
      <c r="S39" s="22">
        <v>624313.04</v>
      </c>
      <c r="T39" s="22">
        <v>175180.16</v>
      </c>
      <c r="U39" s="23">
        <f t="shared" si="0"/>
        <v>0.28059666990136872</v>
      </c>
      <c r="V39" s="22">
        <f>[1]Out!V40</f>
        <v>41976.160000000003</v>
      </c>
      <c r="W39" s="23">
        <f t="shared" si="1"/>
        <v>6.7235757241271149E-2</v>
      </c>
      <c r="X39" s="22">
        <f>[1]Out!X40</f>
        <v>41976.160000000003</v>
      </c>
      <c r="Y39" s="23">
        <f t="shared" si="2"/>
        <v>6.7235757241271149E-2</v>
      </c>
    </row>
    <row r="40" spans="2:25" ht="38.25" x14ac:dyDescent="0.2">
      <c r="B40" s="20" t="s">
        <v>102</v>
      </c>
      <c r="C40" s="21" t="s">
        <v>103</v>
      </c>
      <c r="D40" s="20" t="s">
        <v>62</v>
      </c>
      <c r="E40" s="20" t="s">
        <v>104</v>
      </c>
      <c r="F40" s="20" t="s">
        <v>60</v>
      </c>
      <c r="G40" s="20" t="s">
        <v>105</v>
      </c>
      <c r="H40" s="20">
        <v>10</v>
      </c>
      <c r="I40" s="20">
        <v>107</v>
      </c>
      <c r="J40" s="20" t="s">
        <v>76</v>
      </c>
      <c r="K40" s="20">
        <v>3</v>
      </c>
      <c r="L40" s="22">
        <v>7283000</v>
      </c>
      <c r="M40" s="22">
        <v>0</v>
      </c>
      <c r="N40" s="22">
        <v>0</v>
      </c>
      <c r="O40" s="22">
        <v>7283000</v>
      </c>
      <c r="P40" s="22">
        <v>0</v>
      </c>
      <c r="Q40" s="22">
        <v>0</v>
      </c>
      <c r="R40" s="22">
        <v>0</v>
      </c>
      <c r="S40" s="22">
        <v>7283000</v>
      </c>
      <c r="T40" s="22">
        <v>5467061.9500000002</v>
      </c>
      <c r="U40" s="23">
        <f t="shared" si="0"/>
        <v>0.75066070987230538</v>
      </c>
      <c r="V40" s="22">
        <f>[1]Out!V41</f>
        <v>4334382.91</v>
      </c>
      <c r="W40" s="23">
        <f t="shared" si="1"/>
        <v>0.59513701908554173</v>
      </c>
      <c r="X40" s="22">
        <f>[1]Out!X41</f>
        <v>4334382.91</v>
      </c>
      <c r="Y40" s="23">
        <f t="shared" si="2"/>
        <v>0.59513701908554173</v>
      </c>
    </row>
    <row r="41" spans="2:25" ht="38.25" x14ac:dyDescent="0.2">
      <c r="B41" s="20" t="s">
        <v>106</v>
      </c>
      <c r="C41" s="21" t="s">
        <v>107</v>
      </c>
      <c r="D41" s="20" t="s">
        <v>108</v>
      </c>
      <c r="E41" s="20" t="s">
        <v>109</v>
      </c>
      <c r="F41" s="20" t="s">
        <v>60</v>
      </c>
      <c r="G41" s="20" t="s">
        <v>110</v>
      </c>
      <c r="H41" s="20">
        <v>10</v>
      </c>
      <c r="I41" s="20">
        <v>107</v>
      </c>
      <c r="J41" s="20" t="s">
        <v>76</v>
      </c>
      <c r="K41" s="20">
        <v>3</v>
      </c>
      <c r="L41" s="22">
        <v>122000</v>
      </c>
      <c r="M41" s="22">
        <v>300000</v>
      </c>
      <c r="N41" s="22">
        <v>0</v>
      </c>
      <c r="O41" s="22">
        <v>422000</v>
      </c>
      <c r="P41" s="22">
        <v>0</v>
      </c>
      <c r="Q41" s="22">
        <v>0</v>
      </c>
      <c r="R41" s="22">
        <v>0</v>
      </c>
      <c r="S41" s="22">
        <v>422000</v>
      </c>
      <c r="T41" s="22">
        <v>229243.02</v>
      </c>
      <c r="U41" s="23">
        <f t="shared" si="0"/>
        <v>0.54322990521327008</v>
      </c>
      <c r="V41" s="22">
        <f>[1]Out!V42</f>
        <v>43708.68</v>
      </c>
      <c r="W41" s="23">
        <f t="shared" si="1"/>
        <v>0.10357507109004739</v>
      </c>
      <c r="X41" s="22">
        <f>[1]Out!X42</f>
        <v>43708.68</v>
      </c>
      <c r="Y41" s="23">
        <f t="shared" si="2"/>
        <v>0.10357507109004739</v>
      </c>
    </row>
    <row r="42" spans="2:25" ht="39" thickBot="1" x14ac:dyDescent="0.25">
      <c r="B42" s="20" t="s">
        <v>106</v>
      </c>
      <c r="C42" s="21" t="s">
        <v>107</v>
      </c>
      <c r="D42" s="20" t="s">
        <v>108</v>
      </c>
      <c r="E42" s="20" t="s">
        <v>109</v>
      </c>
      <c r="F42" s="20" t="s">
        <v>60</v>
      </c>
      <c r="G42" s="20" t="s">
        <v>110</v>
      </c>
      <c r="H42" s="20">
        <v>10</v>
      </c>
      <c r="I42" s="20">
        <v>107</v>
      </c>
      <c r="J42" s="20" t="s">
        <v>76</v>
      </c>
      <c r="K42" s="20">
        <v>4</v>
      </c>
      <c r="L42" s="22">
        <v>3500000</v>
      </c>
      <c r="M42" s="22">
        <v>0</v>
      </c>
      <c r="N42" s="22">
        <v>300000</v>
      </c>
      <c r="O42" s="22">
        <v>3200000</v>
      </c>
      <c r="P42" s="22">
        <v>0</v>
      </c>
      <c r="Q42" s="22">
        <v>0</v>
      </c>
      <c r="R42" s="22">
        <v>0</v>
      </c>
      <c r="S42" s="22">
        <v>3200000</v>
      </c>
      <c r="T42" s="22">
        <v>1359605.68</v>
      </c>
      <c r="U42" s="23">
        <f t="shared" si="0"/>
        <v>0.42487677499999998</v>
      </c>
      <c r="V42" s="22">
        <f>[1]Out!V43</f>
        <v>847200</v>
      </c>
      <c r="W42" s="23">
        <f t="shared" si="1"/>
        <v>0.26474999999999999</v>
      </c>
      <c r="X42" s="22">
        <f>[1]Out!X43</f>
        <v>847200</v>
      </c>
      <c r="Y42" s="23">
        <f t="shared" si="2"/>
        <v>0.26474999999999999</v>
      </c>
    </row>
    <row r="43" spans="2:25" s="55" customFormat="1" ht="13.5" thickTop="1" x14ac:dyDescent="0.2">
      <c r="B43" s="81" t="s">
        <v>41</v>
      </c>
      <c r="C43" s="82"/>
      <c r="D43" s="81"/>
      <c r="E43" s="81"/>
      <c r="F43" s="81"/>
      <c r="G43" s="81"/>
      <c r="H43" s="81"/>
      <c r="I43" s="81"/>
      <c r="J43" s="81"/>
      <c r="K43" s="81"/>
      <c r="L43" s="81">
        <f t="shared" ref="L43:T43" si="3">SUM(L5:L42)</f>
        <v>1389877704</v>
      </c>
      <c r="M43" s="81">
        <f t="shared" si="3"/>
        <v>111145831.13000001</v>
      </c>
      <c r="N43" s="81">
        <f t="shared" si="3"/>
        <v>31533610</v>
      </c>
      <c r="O43" s="81">
        <f t="shared" si="3"/>
        <v>1469489925.1299999</v>
      </c>
      <c r="P43" s="81">
        <f t="shared" si="3"/>
        <v>0</v>
      </c>
      <c r="Q43" s="81">
        <f t="shared" si="3"/>
        <v>0</v>
      </c>
      <c r="R43" s="81">
        <f t="shared" si="3"/>
        <v>-129550.12</v>
      </c>
      <c r="S43" s="81">
        <f t="shared" si="3"/>
        <v>1469360375.01</v>
      </c>
      <c r="T43" s="81">
        <f t="shared" si="3"/>
        <v>1124299256.2800002</v>
      </c>
      <c r="U43" s="36">
        <f t="shared" ref="U43" si="4">T43/$S43</f>
        <v>0.76516236275416682</v>
      </c>
      <c r="V43" s="81">
        <f>SUM(V5:V42)</f>
        <v>1035946037.9499998</v>
      </c>
      <c r="W43" s="36">
        <f t="shared" ref="W43" si="5">V43/$S43</f>
        <v>0.70503196871832718</v>
      </c>
      <c r="X43" s="81">
        <f>SUM(X5:X42)</f>
        <v>1026510124.6599998</v>
      </c>
      <c r="Y43" s="36">
        <f>X43/$S43</f>
        <v>0.69861018584567025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8" orientation="landscape" r:id="rId1"/>
  <headerFooter>
    <oddHeader xml:space="preserve">&amp;LPODER JUDICIÁRIO
ÓRGÃO: 04000 - TRIBUNAL DE JUSTIÇA
DATA DE REFERÊNCIA: OUT/2021
</oddHeader>
  </headerFooter>
  <ignoredErrors>
    <ignoredError sqref="B5:T42" numberStoredAsText="1"/>
    <ignoredError sqref="V5:V42 X5:X4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17E1-F381-49DC-AC60-CC3037A66F7C}">
  <dimension ref="B1:Y44"/>
  <sheetViews>
    <sheetView showGridLines="0" topLeftCell="K1" workbookViewId="0">
      <selection activeCell="T6" sqref="T6"/>
    </sheetView>
  </sheetViews>
  <sheetFormatPr defaultRowHeight="12.75" x14ac:dyDescent="0.2"/>
  <cols>
    <col min="1" max="1" width="4.7109375" style="75" customWidth="1"/>
    <col min="2" max="2" width="6.28515625" style="75" bestFit="1" customWidth="1"/>
    <col min="3" max="3" width="9" style="75" bestFit="1" customWidth="1"/>
    <col min="4" max="4" width="9.7109375" style="75" customWidth="1"/>
    <col min="5" max="5" width="15.28515625" style="76" bestFit="1" customWidth="1"/>
    <col min="6" max="6" width="12.7109375" style="75" bestFit="1" customWidth="1"/>
    <col min="7" max="7" width="19.5703125" style="75" customWidth="1"/>
    <col min="8" max="8" width="5.7109375" style="75" bestFit="1" customWidth="1"/>
    <col min="9" max="9" width="6.28515625" style="75" bestFit="1" customWidth="1"/>
    <col min="10" max="10" width="19" style="75" customWidth="1"/>
    <col min="11" max="11" width="4.5703125" style="75" bestFit="1" customWidth="1"/>
    <col min="12" max="12" width="16" style="55" bestFit="1" customWidth="1"/>
    <col min="13" max="14" width="13.5703125" style="55" bestFit="1" customWidth="1"/>
    <col min="15" max="15" width="16.140625" style="55" bestFit="1" customWidth="1"/>
    <col min="16" max="16" width="13.42578125" style="55" bestFit="1" customWidth="1"/>
    <col min="17" max="17" width="7.85546875" style="55" bestFit="1" customWidth="1"/>
    <col min="18" max="18" width="10.85546875" style="55" bestFit="1" customWidth="1"/>
    <col min="19" max="19" width="16" style="55" bestFit="1" customWidth="1"/>
    <col min="20" max="20" width="15.7109375" style="55" bestFit="1" customWidth="1"/>
    <col min="21" max="21" width="7.7109375" style="56" bestFit="1" customWidth="1"/>
    <col min="22" max="22" width="15.7109375" style="55" bestFit="1" customWidth="1"/>
    <col min="23" max="23" width="6.7109375" style="56" bestFit="1" customWidth="1"/>
    <col min="24" max="24" width="15.7109375" style="55" bestFit="1" customWidth="1"/>
    <col min="25" max="25" width="7.7109375" style="56" bestFit="1" customWidth="1"/>
    <col min="26" max="16384" width="9.140625" style="75"/>
  </cols>
  <sheetData>
    <row r="1" spans="2:25" ht="13.5" thickBot="1" x14ac:dyDescent="0.25"/>
    <row r="2" spans="2:25" ht="13.5" thickBot="1" x14ac:dyDescent="0.25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ht="25.5" x14ac:dyDescent="0.2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78" t="s">
        <v>15</v>
      </c>
      <c r="N3" s="78" t="s">
        <v>16</v>
      </c>
      <c r="O3" s="103"/>
      <c r="P3" s="103"/>
      <c r="Q3" s="58" t="s">
        <v>17</v>
      </c>
      <c r="R3" s="58" t="s">
        <v>18</v>
      </c>
      <c r="S3" s="103"/>
      <c r="T3" s="79" t="s">
        <v>19</v>
      </c>
      <c r="U3" s="7" t="s">
        <v>20</v>
      </c>
      <c r="V3" s="79" t="s">
        <v>21</v>
      </c>
      <c r="W3" s="8" t="s">
        <v>20</v>
      </c>
      <c r="X3" s="80" t="s">
        <v>22</v>
      </c>
      <c r="Y3" s="8" t="s">
        <v>20</v>
      </c>
    </row>
    <row r="4" spans="2:25" ht="13.5" thickBot="1" x14ac:dyDescent="0.25">
      <c r="B4" s="77" t="s">
        <v>23</v>
      </c>
      <c r="C4" s="77" t="s">
        <v>24</v>
      </c>
      <c r="D4" s="96"/>
      <c r="E4" s="96"/>
      <c r="F4" s="77" t="s">
        <v>25</v>
      </c>
      <c r="G4" s="77" t="s">
        <v>26</v>
      </c>
      <c r="H4" s="96"/>
      <c r="I4" s="77" t="s">
        <v>23</v>
      </c>
      <c r="J4" s="77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62" t="s">
        <v>37</v>
      </c>
      <c r="W4" s="14" t="s">
        <v>38</v>
      </c>
      <c r="X4" s="62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25232154.539999999</v>
      </c>
      <c r="U5" s="19">
        <f t="shared" ref="U5:Y20" si="0">IFERROR(T5/$S5,"")</f>
        <v>0.93561662661249378</v>
      </c>
      <c r="V5" s="18">
        <v>25232154.539999999</v>
      </c>
      <c r="W5" s="19">
        <f t="shared" si="0"/>
        <v>0.93561662661249378</v>
      </c>
      <c r="X5" s="18">
        <v>25232154.539999999</v>
      </c>
      <c r="Y5" s="19">
        <f t="shared" si="0"/>
        <v>0.93561662661249378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127558229.52</v>
      </c>
      <c r="U6" s="23">
        <f t="shared" si="0"/>
        <v>0.91027094759229243</v>
      </c>
      <c r="V6" s="22">
        <v>127558229.52</v>
      </c>
      <c r="W6" s="23">
        <f t="shared" ref="W6:W44" si="1">V6/$S6</f>
        <v>0.91027094759229243</v>
      </c>
      <c r="X6" s="22">
        <v>127558229.52</v>
      </c>
      <c r="Y6" s="23">
        <f t="shared" ref="Y6:Y44" si="2">X6/$S6</f>
        <v>0.91027094759229243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2776138.43</v>
      </c>
      <c r="U7" s="23">
        <f t="shared" si="0"/>
        <v>0.81938856177619002</v>
      </c>
      <c r="V7" s="22">
        <v>2776138.43</v>
      </c>
      <c r="W7" s="23">
        <f t="shared" si="1"/>
        <v>0.81938856177619002</v>
      </c>
      <c r="X7" s="22">
        <v>2776138.43</v>
      </c>
      <c r="Y7" s="23">
        <f t="shared" si="2"/>
        <v>0.81938856177619002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5000000</v>
      </c>
      <c r="O9" s="22">
        <v>34768928</v>
      </c>
      <c r="P9" s="22">
        <v>0</v>
      </c>
      <c r="Q9" s="22">
        <v>0</v>
      </c>
      <c r="R9" s="22">
        <v>0</v>
      </c>
      <c r="S9" s="22">
        <v>34768928</v>
      </c>
      <c r="T9" s="22">
        <v>28082133.41</v>
      </c>
      <c r="U9" s="23">
        <f t="shared" si="0"/>
        <v>0.80767901184643942</v>
      </c>
      <c r="V9" s="22">
        <v>28082133.41</v>
      </c>
      <c r="W9" s="23">
        <f t="shared" si="1"/>
        <v>0.80767901184643942</v>
      </c>
      <c r="X9" s="22">
        <v>28082133.41</v>
      </c>
      <c r="Y9" s="23">
        <f t="shared" si="2"/>
        <v>0.80767901184643942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742191627.19000006</v>
      </c>
      <c r="U10" s="23">
        <f t="shared" si="0"/>
        <v>0.92415116130553421</v>
      </c>
      <c r="V10" s="22">
        <v>741863005.09000003</v>
      </c>
      <c r="W10" s="23">
        <f t="shared" si="1"/>
        <v>0.92374197251355672</v>
      </c>
      <c r="X10" s="22">
        <v>741863005.09000003</v>
      </c>
      <c r="Y10" s="23">
        <f t="shared" si="2"/>
        <v>0.92374197251355672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15400000</v>
      </c>
      <c r="O11" s="22">
        <v>113547054</v>
      </c>
      <c r="P11" s="22">
        <v>0</v>
      </c>
      <c r="Q11" s="22">
        <v>0</v>
      </c>
      <c r="R11" s="22">
        <v>-227538.28999999998</v>
      </c>
      <c r="S11" s="22">
        <v>113319515.70999999</v>
      </c>
      <c r="T11" s="22">
        <v>103445918.48</v>
      </c>
      <c r="U11" s="23">
        <f t="shared" si="0"/>
        <v>0.91286940146066398</v>
      </c>
      <c r="V11" s="22">
        <v>90961637.099999994</v>
      </c>
      <c r="W11" s="23">
        <f t="shared" si="1"/>
        <v>0.80270054570991245</v>
      </c>
      <c r="X11" s="22">
        <v>90924863.209999993</v>
      </c>
      <c r="Y11" s="23">
        <f t="shared" si="2"/>
        <v>0.80237603064496898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15000000</v>
      </c>
      <c r="N12" s="22">
        <v>0</v>
      </c>
      <c r="O12" s="22">
        <v>17785000</v>
      </c>
      <c r="P12" s="22">
        <v>0</v>
      </c>
      <c r="Q12" s="22">
        <v>0</v>
      </c>
      <c r="R12" s="22">
        <v>0</v>
      </c>
      <c r="S12" s="22">
        <v>17785000</v>
      </c>
      <c r="T12" s="22">
        <v>11072588.9</v>
      </c>
      <c r="U12" s="23">
        <f t="shared" si="0"/>
        <v>0.62258020241776779</v>
      </c>
      <c r="V12" s="22">
        <v>4551888.9000000004</v>
      </c>
      <c r="W12" s="23">
        <f t="shared" si="1"/>
        <v>0.25593977509136917</v>
      </c>
      <c r="X12" s="22">
        <v>4551888.9000000004</v>
      </c>
      <c r="Y12" s="23">
        <f t="shared" si="2"/>
        <v>0.25593977509136917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2584000</v>
      </c>
      <c r="U13" s="23">
        <f t="shared" si="0"/>
        <v>0.99384615384615382</v>
      </c>
      <c r="V13" s="22">
        <v>2584000</v>
      </c>
      <c r="W13" s="23">
        <f t="shared" si="1"/>
        <v>0.99384615384615382</v>
      </c>
      <c r="X13" s="22">
        <v>2584000</v>
      </c>
      <c r="Y13" s="23">
        <f t="shared" si="2"/>
        <v>0.99384615384615382</v>
      </c>
    </row>
    <row r="14" spans="2:25" ht="38.25" x14ac:dyDescent="0.2">
      <c r="B14" s="20" t="s">
        <v>42</v>
      </c>
      <c r="C14" s="21" t="s">
        <v>43</v>
      </c>
      <c r="D14" s="20" t="s">
        <v>62</v>
      </c>
      <c r="E14" s="20" t="s">
        <v>63</v>
      </c>
      <c r="F14" s="20" t="s">
        <v>60</v>
      </c>
      <c r="G14" s="20" t="s">
        <v>64</v>
      </c>
      <c r="H14" s="20">
        <v>10</v>
      </c>
      <c r="I14" s="20">
        <v>101</v>
      </c>
      <c r="J14" s="20" t="s">
        <v>48</v>
      </c>
      <c r="K14" s="20">
        <v>1</v>
      </c>
      <c r="L14" s="22">
        <v>0</v>
      </c>
      <c r="M14" s="22">
        <v>15860340</v>
      </c>
      <c r="N14" s="22">
        <v>0</v>
      </c>
      <c r="O14" s="22">
        <v>15860340</v>
      </c>
      <c r="P14" s="22">
        <v>0</v>
      </c>
      <c r="Q14" s="22">
        <v>0</v>
      </c>
      <c r="R14" s="22">
        <v>0</v>
      </c>
      <c r="S14" s="22">
        <v>15860340</v>
      </c>
      <c r="T14" s="22">
        <v>0</v>
      </c>
      <c r="U14" s="23">
        <f t="shared" si="0"/>
        <v>0</v>
      </c>
      <c r="V14" s="22">
        <v>0</v>
      </c>
      <c r="W14" s="23">
        <f t="shared" si="1"/>
        <v>0</v>
      </c>
      <c r="X14" s="22">
        <v>0</v>
      </c>
      <c r="Y14" s="23">
        <f t="shared" si="2"/>
        <v>0</v>
      </c>
    </row>
    <row r="15" spans="2:25" ht="51" x14ac:dyDescent="0.2">
      <c r="B15" s="20" t="s">
        <v>42</v>
      </c>
      <c r="C15" s="21" t="s">
        <v>43</v>
      </c>
      <c r="D15" s="20" t="s">
        <v>65</v>
      </c>
      <c r="E15" s="20" t="s">
        <v>66</v>
      </c>
      <c r="F15" s="20" t="s">
        <v>60</v>
      </c>
      <c r="G15" s="20" t="s">
        <v>67</v>
      </c>
      <c r="H15" s="20">
        <v>10</v>
      </c>
      <c r="I15" s="20">
        <v>101</v>
      </c>
      <c r="J15" s="20" t="s">
        <v>48</v>
      </c>
      <c r="K15" s="20">
        <v>3</v>
      </c>
      <c r="L15" s="22">
        <v>739018</v>
      </c>
      <c r="M15" s="22">
        <v>0</v>
      </c>
      <c r="N15" s="22">
        <v>0</v>
      </c>
      <c r="O15" s="22">
        <v>739018</v>
      </c>
      <c r="P15" s="22">
        <v>0</v>
      </c>
      <c r="Q15" s="22">
        <v>0</v>
      </c>
      <c r="R15" s="22">
        <v>0</v>
      </c>
      <c r="S15" s="22">
        <v>739018</v>
      </c>
      <c r="T15" s="22">
        <v>95200</v>
      </c>
      <c r="U15" s="23">
        <f t="shared" si="0"/>
        <v>0.12881959573379809</v>
      </c>
      <c r="V15" s="22">
        <v>36176</v>
      </c>
      <c r="W15" s="23">
        <f t="shared" si="1"/>
        <v>4.8951446378843279E-2</v>
      </c>
      <c r="X15" s="22">
        <v>36176</v>
      </c>
      <c r="Y15" s="23">
        <f t="shared" si="2"/>
        <v>4.8951446378843279E-2</v>
      </c>
    </row>
    <row r="16" spans="2:25" ht="38.25" x14ac:dyDescent="0.2">
      <c r="B16" s="20" t="s">
        <v>68</v>
      </c>
      <c r="C16" s="21" t="s">
        <v>69</v>
      </c>
      <c r="D16" s="20" t="s">
        <v>62</v>
      </c>
      <c r="E16" s="20" t="s">
        <v>70</v>
      </c>
      <c r="F16" s="20" t="s">
        <v>60</v>
      </c>
      <c r="G16" s="20" t="s">
        <v>71</v>
      </c>
      <c r="H16" s="20">
        <v>10</v>
      </c>
      <c r="I16" s="20">
        <v>101</v>
      </c>
      <c r="J16" s="20" t="s">
        <v>48</v>
      </c>
      <c r="K16" s="20">
        <v>3</v>
      </c>
      <c r="L16" s="22">
        <v>23967000</v>
      </c>
      <c r="M16" s="22">
        <v>2800000</v>
      </c>
      <c r="N16" s="22">
        <v>0</v>
      </c>
      <c r="O16" s="22">
        <v>26767000</v>
      </c>
      <c r="P16" s="22">
        <v>0</v>
      </c>
      <c r="Q16" s="22">
        <v>0</v>
      </c>
      <c r="R16" s="22">
        <v>0</v>
      </c>
      <c r="S16" s="22">
        <v>26767000</v>
      </c>
      <c r="T16" s="22">
        <v>23211790.719999999</v>
      </c>
      <c r="U16" s="23">
        <f t="shared" si="0"/>
        <v>0.86717938954683005</v>
      </c>
      <c r="V16" s="22">
        <v>18752732.620000001</v>
      </c>
      <c r="W16" s="23">
        <f t="shared" si="1"/>
        <v>0.70059149773975427</v>
      </c>
      <c r="X16" s="22">
        <v>18738044.32</v>
      </c>
      <c r="Y16" s="23">
        <f t="shared" si="2"/>
        <v>0.70004275114880266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3</v>
      </c>
      <c r="L17" s="22">
        <v>0</v>
      </c>
      <c r="M17" s="22">
        <v>9820610</v>
      </c>
      <c r="N17" s="22">
        <v>0</v>
      </c>
      <c r="O17" s="22">
        <v>9820610</v>
      </c>
      <c r="P17" s="22">
        <v>0</v>
      </c>
      <c r="Q17" s="22">
        <v>0</v>
      </c>
      <c r="R17" s="22">
        <v>0</v>
      </c>
      <c r="S17" s="22">
        <v>9820610</v>
      </c>
      <c r="T17" s="22">
        <v>8944519.6999999993</v>
      </c>
      <c r="U17" s="23">
        <f t="shared" si="0"/>
        <v>0.91079064335107485</v>
      </c>
      <c r="V17" s="22">
        <v>4407500.84</v>
      </c>
      <c r="W17" s="23">
        <f t="shared" si="1"/>
        <v>0.44880112742487482</v>
      </c>
      <c r="X17" s="22">
        <v>4405527.8</v>
      </c>
      <c r="Y17" s="23">
        <f t="shared" si="2"/>
        <v>0.44860021933464417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74</v>
      </c>
      <c r="F18" s="20" t="s">
        <v>60</v>
      </c>
      <c r="G18" s="20" t="s">
        <v>75</v>
      </c>
      <c r="H18" s="20">
        <v>10</v>
      </c>
      <c r="I18" s="20">
        <v>107</v>
      </c>
      <c r="J18" s="20" t="s">
        <v>76</v>
      </c>
      <c r="K18" s="20">
        <v>4</v>
      </c>
      <c r="L18" s="22">
        <v>9820610</v>
      </c>
      <c r="M18" s="22">
        <v>500000</v>
      </c>
      <c r="N18" s="22">
        <v>9820610</v>
      </c>
      <c r="O18" s="22">
        <v>500000</v>
      </c>
      <c r="P18" s="22">
        <v>0</v>
      </c>
      <c r="Q18" s="22">
        <v>0</v>
      </c>
      <c r="R18" s="22">
        <v>0</v>
      </c>
      <c r="S18" s="22">
        <v>500000</v>
      </c>
      <c r="T18" s="22">
        <v>500000</v>
      </c>
      <c r="U18" s="23">
        <f t="shared" si="0"/>
        <v>1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77</v>
      </c>
      <c r="F19" s="20" t="s">
        <v>60</v>
      </c>
      <c r="G19" s="20" t="s">
        <v>78</v>
      </c>
      <c r="H19" s="20">
        <v>10</v>
      </c>
      <c r="I19" s="20">
        <v>107</v>
      </c>
      <c r="J19" s="20" t="s">
        <v>76</v>
      </c>
      <c r="K19" s="20">
        <v>4</v>
      </c>
      <c r="L19" s="22">
        <v>450000</v>
      </c>
      <c r="M19" s="22">
        <v>0</v>
      </c>
      <c r="N19" s="22">
        <v>0</v>
      </c>
      <c r="O19" s="22">
        <v>450000</v>
      </c>
      <c r="P19" s="22">
        <v>0</v>
      </c>
      <c r="Q19" s="22">
        <v>0</v>
      </c>
      <c r="R19" s="22">
        <v>0</v>
      </c>
      <c r="S19" s="22">
        <v>450000</v>
      </c>
      <c r="T19" s="22">
        <v>40621.74</v>
      </c>
      <c r="U19" s="23">
        <f t="shared" si="0"/>
        <v>9.0270533333333333E-2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79</v>
      </c>
      <c r="F20" s="20" t="s">
        <v>60</v>
      </c>
      <c r="G20" s="20" t="s">
        <v>80</v>
      </c>
      <c r="H20" s="20">
        <v>10</v>
      </c>
      <c r="I20" s="20">
        <v>107</v>
      </c>
      <c r="J20" s="20" t="s">
        <v>76</v>
      </c>
      <c r="K20" s="20">
        <v>4</v>
      </c>
      <c r="L20" s="22">
        <v>600000</v>
      </c>
      <c r="M20" s="22">
        <v>0</v>
      </c>
      <c r="N20" s="22">
        <v>0</v>
      </c>
      <c r="O20" s="22">
        <v>600000</v>
      </c>
      <c r="P20" s="22">
        <v>0</v>
      </c>
      <c r="Q20" s="22">
        <v>0</v>
      </c>
      <c r="R20" s="22">
        <v>0</v>
      </c>
      <c r="S20" s="22">
        <v>600000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81</v>
      </c>
      <c r="F21" s="20" t="s">
        <v>60</v>
      </c>
      <c r="G21" s="20" t="s">
        <v>82</v>
      </c>
      <c r="H21" s="20">
        <v>10</v>
      </c>
      <c r="I21" s="20">
        <v>107</v>
      </c>
      <c r="J21" s="20" t="s">
        <v>76</v>
      </c>
      <c r="K21" s="20">
        <v>4</v>
      </c>
      <c r="L21" s="22">
        <v>3000000</v>
      </c>
      <c r="M21" s="22">
        <v>0</v>
      </c>
      <c r="N21" s="22">
        <v>500000</v>
      </c>
      <c r="O21" s="22">
        <v>2500000</v>
      </c>
      <c r="P21" s="22">
        <v>0</v>
      </c>
      <c r="Q21" s="22">
        <v>0</v>
      </c>
      <c r="R21" s="22">
        <v>0</v>
      </c>
      <c r="S21" s="22">
        <v>2500000</v>
      </c>
      <c r="T21" s="22">
        <v>0</v>
      </c>
      <c r="U21" s="23">
        <f t="shared" ref="U21:U36" si="3">IFERROR(T21/$S21,"")</f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83</v>
      </c>
      <c r="F22" s="20" t="s">
        <v>60</v>
      </c>
      <c r="G22" s="20" t="s">
        <v>84</v>
      </c>
      <c r="H22" s="20">
        <v>10</v>
      </c>
      <c r="I22" s="20">
        <v>107</v>
      </c>
      <c r="J22" s="20" t="s">
        <v>76</v>
      </c>
      <c r="K22" s="20">
        <v>4</v>
      </c>
      <c r="L22" s="22">
        <v>1000000</v>
      </c>
      <c r="M22" s="22">
        <v>0</v>
      </c>
      <c r="N22" s="22">
        <v>0</v>
      </c>
      <c r="O22" s="22">
        <v>1000000</v>
      </c>
      <c r="P22" s="22">
        <v>0</v>
      </c>
      <c r="Q22" s="22">
        <v>0</v>
      </c>
      <c r="R22" s="22">
        <v>0</v>
      </c>
      <c r="S22" s="22">
        <v>1000000</v>
      </c>
      <c r="T22" s="22">
        <v>0</v>
      </c>
      <c r="U22" s="23">
        <f t="shared" si="3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85</v>
      </c>
      <c r="F23" s="20" t="s">
        <v>60</v>
      </c>
      <c r="G23" s="20" t="s">
        <v>86</v>
      </c>
      <c r="H23" s="20">
        <v>10</v>
      </c>
      <c r="I23" s="20">
        <v>107</v>
      </c>
      <c r="J23" s="20" t="s">
        <v>76</v>
      </c>
      <c r="K23" s="20">
        <v>4</v>
      </c>
      <c r="L23" s="22">
        <v>90000</v>
      </c>
      <c r="M23" s="22">
        <v>0</v>
      </c>
      <c r="N23" s="22">
        <v>0</v>
      </c>
      <c r="O23" s="22">
        <v>90000</v>
      </c>
      <c r="P23" s="22">
        <v>0</v>
      </c>
      <c r="Q23" s="22">
        <v>0</v>
      </c>
      <c r="R23" s="22">
        <v>0</v>
      </c>
      <c r="S23" s="22">
        <v>90000</v>
      </c>
      <c r="T23" s="22">
        <v>39730.11</v>
      </c>
      <c r="U23" s="23">
        <f t="shared" si="3"/>
        <v>0.44144566666666668</v>
      </c>
      <c r="V23" s="22">
        <v>3481.11</v>
      </c>
      <c r="W23" s="23">
        <f t="shared" si="1"/>
        <v>3.8678999999999998E-2</v>
      </c>
      <c r="X23" s="22">
        <v>3481.11</v>
      </c>
      <c r="Y23" s="23">
        <f t="shared" si="2"/>
        <v>3.8678999999999998E-2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87</v>
      </c>
      <c r="F24" s="20" t="s">
        <v>60</v>
      </c>
      <c r="G24" s="20" t="s">
        <v>88</v>
      </c>
      <c r="H24" s="20">
        <v>10</v>
      </c>
      <c r="I24" s="20">
        <v>107</v>
      </c>
      <c r="J24" s="20" t="s">
        <v>76</v>
      </c>
      <c r="K24" s="20">
        <v>4</v>
      </c>
      <c r="L24" s="22">
        <v>650000</v>
      </c>
      <c r="M24" s="22">
        <v>0</v>
      </c>
      <c r="N24" s="22">
        <v>0</v>
      </c>
      <c r="O24" s="22">
        <v>650000</v>
      </c>
      <c r="P24" s="22">
        <v>0</v>
      </c>
      <c r="Q24" s="22">
        <v>0</v>
      </c>
      <c r="R24" s="22">
        <v>0</v>
      </c>
      <c r="S24" s="22">
        <v>650000</v>
      </c>
      <c r="T24" s="22">
        <v>0</v>
      </c>
      <c r="U24" s="23">
        <f t="shared" si="3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89</v>
      </c>
      <c r="F25" s="20" t="s">
        <v>60</v>
      </c>
      <c r="G25" s="20" t="s">
        <v>90</v>
      </c>
      <c r="H25" s="20">
        <v>10</v>
      </c>
      <c r="I25" s="20">
        <v>107</v>
      </c>
      <c r="J25" s="20" t="s">
        <v>76</v>
      </c>
      <c r="K25" s="20">
        <v>4</v>
      </c>
      <c r="L25" s="22">
        <v>2300000</v>
      </c>
      <c r="M25" s="22">
        <v>0</v>
      </c>
      <c r="N25" s="22">
        <v>0</v>
      </c>
      <c r="O25" s="22">
        <v>2300000</v>
      </c>
      <c r="P25" s="22">
        <v>0</v>
      </c>
      <c r="Q25" s="22">
        <v>0</v>
      </c>
      <c r="R25" s="22">
        <v>0</v>
      </c>
      <c r="S25" s="22">
        <v>2300000</v>
      </c>
      <c r="T25" s="22">
        <v>1941546.67</v>
      </c>
      <c r="U25" s="23">
        <f t="shared" si="3"/>
        <v>0.84415072608695652</v>
      </c>
      <c r="V25" s="22">
        <v>157934.60999999999</v>
      </c>
      <c r="W25" s="23">
        <f t="shared" si="1"/>
        <v>6.8667221739130424E-2</v>
      </c>
      <c r="X25" s="22">
        <v>157934.60999999999</v>
      </c>
      <c r="Y25" s="23">
        <f t="shared" si="2"/>
        <v>6.8667221739130424E-2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91</v>
      </c>
      <c r="F26" s="20" t="s">
        <v>60</v>
      </c>
      <c r="G26" s="20" t="s">
        <v>92</v>
      </c>
      <c r="H26" s="20">
        <v>10</v>
      </c>
      <c r="I26" s="20">
        <v>107</v>
      </c>
      <c r="J26" s="20" t="s">
        <v>76</v>
      </c>
      <c r="K26" s="20">
        <v>4</v>
      </c>
      <c r="L26" s="22">
        <v>2350000</v>
      </c>
      <c r="M26" s="22">
        <v>0</v>
      </c>
      <c r="N26" s="22">
        <v>0</v>
      </c>
      <c r="O26" s="22">
        <v>2350000</v>
      </c>
      <c r="P26" s="22">
        <v>0</v>
      </c>
      <c r="Q26" s="22">
        <v>0</v>
      </c>
      <c r="R26" s="22">
        <v>0</v>
      </c>
      <c r="S26" s="22">
        <v>2350000</v>
      </c>
      <c r="T26" s="22">
        <v>0</v>
      </c>
      <c r="U26" s="23">
        <f t="shared" si="3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3</v>
      </c>
      <c r="L27" s="22">
        <v>0</v>
      </c>
      <c r="M27" s="22">
        <v>5513000</v>
      </c>
      <c r="N27" s="22">
        <v>0</v>
      </c>
      <c r="O27" s="22">
        <v>5513000</v>
      </c>
      <c r="P27" s="22">
        <v>0</v>
      </c>
      <c r="Q27" s="22">
        <v>0</v>
      </c>
      <c r="R27" s="22">
        <v>0</v>
      </c>
      <c r="S27" s="22">
        <v>5513000</v>
      </c>
      <c r="T27" s="22">
        <v>1700000</v>
      </c>
      <c r="U27" s="23">
        <f t="shared" si="3"/>
        <v>0.30836205332849626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74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1050000</v>
      </c>
      <c r="N28" s="22">
        <v>513000</v>
      </c>
      <c r="O28" s="22">
        <v>537000</v>
      </c>
      <c r="P28" s="22">
        <v>0</v>
      </c>
      <c r="Q28" s="22">
        <v>0</v>
      </c>
      <c r="R28" s="22">
        <v>0</v>
      </c>
      <c r="S28" s="22">
        <v>537000</v>
      </c>
      <c r="T28" s="22">
        <v>200000</v>
      </c>
      <c r="U28" s="23">
        <f t="shared" si="3"/>
        <v>0.37243947858472998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63.75" x14ac:dyDescent="0.2">
      <c r="B29" s="20" t="s">
        <v>72</v>
      </c>
      <c r="C29" s="21" t="s">
        <v>73</v>
      </c>
      <c r="D29" s="20" t="s">
        <v>62</v>
      </c>
      <c r="E29" s="20" t="s">
        <v>83</v>
      </c>
      <c r="F29" s="20" t="s">
        <v>60</v>
      </c>
      <c r="G29" s="20" t="s">
        <v>92</v>
      </c>
      <c r="H29" s="20">
        <v>10</v>
      </c>
      <c r="I29" s="20">
        <v>307</v>
      </c>
      <c r="J29" s="20" t="s">
        <v>76</v>
      </c>
      <c r="K29" s="20">
        <v>4</v>
      </c>
      <c r="L29" s="22">
        <v>0</v>
      </c>
      <c r="M29" s="22">
        <v>13000000</v>
      </c>
      <c r="N29" s="22">
        <v>0</v>
      </c>
      <c r="O29" s="22">
        <v>13000000</v>
      </c>
      <c r="P29" s="22">
        <v>0</v>
      </c>
      <c r="Q29" s="22">
        <v>0</v>
      </c>
      <c r="R29" s="22">
        <v>0</v>
      </c>
      <c r="S29" s="22">
        <v>13000000</v>
      </c>
      <c r="T29" s="22">
        <v>0</v>
      </c>
      <c r="U29" s="23">
        <f t="shared" si="3"/>
        <v>0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63.75" x14ac:dyDescent="0.2">
      <c r="B30" s="20" t="s">
        <v>72</v>
      </c>
      <c r="C30" s="21" t="s">
        <v>73</v>
      </c>
      <c r="D30" s="20" t="s">
        <v>62</v>
      </c>
      <c r="E30" s="20" t="s">
        <v>111</v>
      </c>
      <c r="F30" s="20" t="s">
        <v>60</v>
      </c>
      <c r="G30" s="20" t="s">
        <v>112</v>
      </c>
      <c r="H30" s="20">
        <v>10</v>
      </c>
      <c r="I30" s="20">
        <v>307</v>
      </c>
      <c r="J30" s="20" t="s">
        <v>76</v>
      </c>
      <c r="K30" s="20">
        <v>4</v>
      </c>
      <c r="L30" s="22">
        <v>0</v>
      </c>
      <c r="M30" s="22">
        <v>20000</v>
      </c>
      <c r="N30" s="22">
        <v>0</v>
      </c>
      <c r="O30" s="22">
        <v>20000</v>
      </c>
      <c r="P30" s="22">
        <v>0</v>
      </c>
      <c r="Q30" s="22">
        <v>0</v>
      </c>
      <c r="R30" s="22">
        <v>0</v>
      </c>
      <c r="S30" s="22">
        <v>20000</v>
      </c>
      <c r="T30" s="22">
        <v>0</v>
      </c>
      <c r="U30" s="23">
        <f t="shared" si="3"/>
        <v>0</v>
      </c>
      <c r="V30" s="22">
        <v>0</v>
      </c>
      <c r="W30" s="23">
        <f t="shared" si="1"/>
        <v>0</v>
      </c>
      <c r="X30" s="22">
        <v>0</v>
      </c>
      <c r="Y30" s="23">
        <f t="shared" si="2"/>
        <v>0</v>
      </c>
    </row>
    <row r="31" spans="2:25" ht="63.75" x14ac:dyDescent="0.2">
      <c r="B31" s="20" t="s">
        <v>72</v>
      </c>
      <c r="C31" s="21" t="s">
        <v>73</v>
      </c>
      <c r="D31" s="20" t="s">
        <v>62</v>
      </c>
      <c r="E31" s="20" t="s">
        <v>77</v>
      </c>
      <c r="F31" s="20" t="s">
        <v>60</v>
      </c>
      <c r="G31" s="20" t="s">
        <v>78</v>
      </c>
      <c r="H31" s="20">
        <v>10</v>
      </c>
      <c r="I31" s="20">
        <v>307</v>
      </c>
      <c r="J31" s="20" t="s">
        <v>76</v>
      </c>
      <c r="K31" s="20">
        <v>4</v>
      </c>
      <c r="L31" s="22">
        <v>0</v>
      </c>
      <c r="M31" s="22">
        <v>493000</v>
      </c>
      <c r="N31" s="22">
        <v>0</v>
      </c>
      <c r="O31" s="22">
        <v>493000</v>
      </c>
      <c r="P31" s="22">
        <v>0</v>
      </c>
      <c r="Q31" s="22">
        <v>0</v>
      </c>
      <c r="R31" s="22">
        <v>0</v>
      </c>
      <c r="S31" s="22">
        <v>493000</v>
      </c>
      <c r="T31" s="22">
        <v>492636.82</v>
      </c>
      <c r="U31" s="23">
        <f t="shared" si="3"/>
        <v>0.99926332657200811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107</v>
      </c>
      <c r="J32" s="20" t="s">
        <v>76</v>
      </c>
      <c r="K32" s="20">
        <v>3</v>
      </c>
      <c r="L32" s="22">
        <v>104416966</v>
      </c>
      <c r="M32" s="22">
        <v>0</v>
      </c>
      <c r="N32" s="22">
        <v>0</v>
      </c>
      <c r="O32" s="22">
        <v>104416966</v>
      </c>
      <c r="P32" s="22">
        <v>0</v>
      </c>
      <c r="Q32" s="22">
        <v>0</v>
      </c>
      <c r="R32" s="22">
        <v>0</v>
      </c>
      <c r="S32" s="22">
        <v>104416966</v>
      </c>
      <c r="T32" s="22">
        <v>96115699.450000003</v>
      </c>
      <c r="U32" s="23">
        <f t="shared" si="3"/>
        <v>0.92049887228096627</v>
      </c>
      <c r="V32" s="22">
        <v>77137065.780000001</v>
      </c>
      <c r="W32" s="23">
        <f t="shared" si="1"/>
        <v>0.73874073088850334</v>
      </c>
      <c r="X32" s="22">
        <v>76287538.640000001</v>
      </c>
      <c r="Y32" s="23">
        <f t="shared" si="2"/>
        <v>0.73060481991020498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107</v>
      </c>
      <c r="J33" s="20" t="s">
        <v>76</v>
      </c>
      <c r="K33" s="20">
        <v>4</v>
      </c>
      <c r="L33" s="22">
        <v>5302127</v>
      </c>
      <c r="M33" s="22">
        <v>0</v>
      </c>
      <c r="N33" s="22">
        <v>0</v>
      </c>
      <c r="O33" s="22">
        <v>5302127</v>
      </c>
      <c r="P33" s="22">
        <v>0</v>
      </c>
      <c r="Q33" s="22">
        <v>0</v>
      </c>
      <c r="R33" s="22">
        <v>0</v>
      </c>
      <c r="S33" s="22">
        <v>5302127</v>
      </c>
      <c r="T33" s="22">
        <v>3420937.11</v>
      </c>
      <c r="U33" s="23">
        <f t="shared" si="3"/>
        <v>0.64520089956351478</v>
      </c>
      <c r="V33" s="22">
        <v>2080075.71</v>
      </c>
      <c r="W33" s="23">
        <f t="shared" si="1"/>
        <v>0.39230967308025627</v>
      </c>
      <c r="X33" s="22">
        <v>2080075.71</v>
      </c>
      <c r="Y33" s="23">
        <f t="shared" si="2"/>
        <v>0.39230967308025627</v>
      </c>
    </row>
    <row r="34" spans="2:25" ht="38.25" x14ac:dyDescent="0.2">
      <c r="B34" s="20" t="s">
        <v>72</v>
      </c>
      <c r="C34" s="21" t="s">
        <v>73</v>
      </c>
      <c r="D34" s="20" t="s">
        <v>62</v>
      </c>
      <c r="E34" s="20" t="s">
        <v>93</v>
      </c>
      <c r="F34" s="20" t="s">
        <v>60</v>
      </c>
      <c r="G34" s="20" t="s">
        <v>94</v>
      </c>
      <c r="H34" s="20">
        <v>10</v>
      </c>
      <c r="I34" s="20">
        <v>301</v>
      </c>
      <c r="J34" s="20" t="s">
        <v>76</v>
      </c>
      <c r="K34" s="20">
        <v>3</v>
      </c>
      <c r="L34" s="22">
        <v>0</v>
      </c>
      <c r="M34" s="22">
        <v>1943747.36</v>
      </c>
      <c r="N34" s="22">
        <v>0</v>
      </c>
      <c r="O34" s="22">
        <v>1943747.36</v>
      </c>
      <c r="P34" s="22">
        <v>0</v>
      </c>
      <c r="Q34" s="22">
        <v>0</v>
      </c>
      <c r="R34" s="22">
        <v>0</v>
      </c>
      <c r="S34" s="22">
        <v>1943747.36</v>
      </c>
      <c r="T34" s="22">
        <v>370277.5</v>
      </c>
      <c r="U34" s="23">
        <f t="shared" si="3"/>
        <v>0.19049672175503302</v>
      </c>
      <c r="V34" s="22">
        <v>149800</v>
      </c>
      <c r="W34" s="23">
        <f t="shared" si="1"/>
        <v>7.706762878895948E-2</v>
      </c>
      <c r="X34" s="22">
        <v>149800</v>
      </c>
      <c r="Y34" s="23">
        <f t="shared" si="2"/>
        <v>7.706762878895948E-2</v>
      </c>
    </row>
    <row r="35" spans="2:25" ht="38.25" x14ac:dyDescent="0.2">
      <c r="B35" s="20" t="s">
        <v>72</v>
      </c>
      <c r="C35" s="21" t="s">
        <v>73</v>
      </c>
      <c r="D35" s="20" t="s">
        <v>62</v>
      </c>
      <c r="E35" s="20" t="s">
        <v>93</v>
      </c>
      <c r="F35" s="20" t="s">
        <v>60</v>
      </c>
      <c r="G35" s="20" t="s">
        <v>94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25025808.719999999</v>
      </c>
      <c r="N35" s="22">
        <v>0</v>
      </c>
      <c r="O35" s="22">
        <v>25025808.719999999</v>
      </c>
      <c r="P35" s="22">
        <v>0</v>
      </c>
      <c r="Q35" s="22">
        <v>0</v>
      </c>
      <c r="R35" s="22">
        <v>0</v>
      </c>
      <c r="S35" s="22">
        <v>25025808.719999999</v>
      </c>
      <c r="T35" s="22">
        <v>2253987.4700000002</v>
      </c>
      <c r="U35" s="23">
        <f t="shared" si="3"/>
        <v>9.0066518737461215E-2</v>
      </c>
      <c r="V35" s="22">
        <v>1607254.66</v>
      </c>
      <c r="W35" s="23">
        <f t="shared" si="1"/>
        <v>6.4223884949441104E-2</v>
      </c>
      <c r="X35" s="22">
        <v>1607254.66</v>
      </c>
      <c r="Y35" s="23">
        <f t="shared" si="2"/>
        <v>6.4223884949441104E-2</v>
      </c>
    </row>
    <row r="36" spans="2:25" ht="38.25" x14ac:dyDescent="0.2">
      <c r="B36" s="20" t="s">
        <v>72</v>
      </c>
      <c r="C36" s="21" t="s">
        <v>73</v>
      </c>
      <c r="D36" s="20" t="s">
        <v>62</v>
      </c>
      <c r="E36" s="20" t="s">
        <v>93</v>
      </c>
      <c r="F36" s="20" t="s">
        <v>60</v>
      </c>
      <c r="G36" s="20" t="s">
        <v>94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32065352.010000002</v>
      </c>
      <c r="N36" s="22">
        <v>0</v>
      </c>
      <c r="O36" s="22">
        <v>32065352.010000002</v>
      </c>
      <c r="P36" s="22">
        <v>0</v>
      </c>
      <c r="Q36" s="22">
        <v>0</v>
      </c>
      <c r="R36" s="22">
        <v>0</v>
      </c>
      <c r="S36" s="22">
        <v>32065352.010000002</v>
      </c>
      <c r="T36" s="22">
        <v>20276416.43</v>
      </c>
      <c r="U36" s="23">
        <f t="shared" si="3"/>
        <v>0.63234660338912019</v>
      </c>
      <c r="V36" s="22">
        <v>3422418.96</v>
      </c>
      <c r="W36" s="23">
        <f t="shared" si="1"/>
        <v>0.10673261777798895</v>
      </c>
      <c r="X36" s="22">
        <v>3422418.96</v>
      </c>
      <c r="Y36" s="23">
        <f t="shared" si="2"/>
        <v>0.10673261777798895</v>
      </c>
    </row>
    <row r="37" spans="2:25" ht="51" x14ac:dyDescent="0.2">
      <c r="B37" s="20" t="s">
        <v>72</v>
      </c>
      <c r="C37" s="21" t="s">
        <v>73</v>
      </c>
      <c r="D37" s="20" t="s">
        <v>95</v>
      </c>
      <c r="E37" s="20" t="s">
        <v>96</v>
      </c>
      <c r="F37" s="20" t="s">
        <v>60</v>
      </c>
      <c r="G37" s="20" t="s">
        <v>97</v>
      </c>
      <c r="H37" s="20">
        <v>10</v>
      </c>
      <c r="I37" s="20">
        <v>107</v>
      </c>
      <c r="J37" s="20" t="s">
        <v>76</v>
      </c>
      <c r="K37" s="20">
        <v>3</v>
      </c>
      <c r="L37" s="22">
        <v>3599001</v>
      </c>
      <c r="M37" s="22">
        <v>0</v>
      </c>
      <c r="N37" s="22">
        <v>0</v>
      </c>
      <c r="O37" s="22">
        <v>3599001</v>
      </c>
      <c r="P37" s="22">
        <v>0</v>
      </c>
      <c r="Q37" s="22">
        <v>0</v>
      </c>
      <c r="R37" s="22">
        <v>0</v>
      </c>
      <c r="S37" s="22">
        <v>3599001</v>
      </c>
      <c r="T37" s="22">
        <v>2373198.0299999998</v>
      </c>
      <c r="U37" s="23">
        <f t="shared" ref="U37:U44" si="4">IFERROR(T37/$S37,"")</f>
        <v>0.65940465979309248</v>
      </c>
      <c r="V37" s="22">
        <v>1094983.75</v>
      </c>
      <c r="W37" s="23">
        <f t="shared" si="1"/>
        <v>0.30424658120406189</v>
      </c>
      <c r="X37" s="22">
        <v>1094983.75</v>
      </c>
      <c r="Y37" s="23">
        <f t="shared" si="2"/>
        <v>0.30424658120406189</v>
      </c>
    </row>
    <row r="38" spans="2:25" ht="51" x14ac:dyDescent="0.2">
      <c r="B38" s="20" t="s">
        <v>72</v>
      </c>
      <c r="C38" s="21" t="s">
        <v>73</v>
      </c>
      <c r="D38" s="20" t="s">
        <v>95</v>
      </c>
      <c r="E38" s="20" t="s">
        <v>96</v>
      </c>
      <c r="F38" s="20" t="s">
        <v>60</v>
      </c>
      <c r="G38" s="20" t="s">
        <v>97</v>
      </c>
      <c r="H38" s="20">
        <v>10</v>
      </c>
      <c r="I38" s="20">
        <v>307</v>
      </c>
      <c r="J38" s="20" t="s">
        <v>76</v>
      </c>
      <c r="K38" s="20">
        <v>3</v>
      </c>
      <c r="L38" s="22">
        <v>0</v>
      </c>
      <c r="M38" s="22">
        <v>390000</v>
      </c>
      <c r="N38" s="22">
        <v>0</v>
      </c>
      <c r="O38" s="22">
        <v>390000</v>
      </c>
      <c r="P38" s="22">
        <v>0</v>
      </c>
      <c r="Q38" s="22">
        <v>0</v>
      </c>
      <c r="R38" s="22">
        <v>0</v>
      </c>
      <c r="S38" s="22">
        <v>390000</v>
      </c>
      <c r="T38" s="22">
        <v>233620</v>
      </c>
      <c r="U38" s="23">
        <f t="shared" si="4"/>
        <v>0.59902564102564104</v>
      </c>
      <c r="V38" s="22">
        <v>0</v>
      </c>
      <c r="W38" s="23">
        <f t="shared" si="1"/>
        <v>0</v>
      </c>
      <c r="X38" s="22">
        <v>0</v>
      </c>
      <c r="Y38" s="23">
        <f t="shared" si="2"/>
        <v>0</v>
      </c>
    </row>
    <row r="39" spans="2:25" ht="63.75" x14ac:dyDescent="0.2">
      <c r="B39" s="20" t="s">
        <v>98</v>
      </c>
      <c r="C39" s="21" t="s">
        <v>99</v>
      </c>
      <c r="D39" s="20" t="s">
        <v>95</v>
      </c>
      <c r="E39" s="20" t="s">
        <v>100</v>
      </c>
      <c r="F39" s="20" t="s">
        <v>60</v>
      </c>
      <c r="G39" s="20" t="s">
        <v>101</v>
      </c>
      <c r="H39" s="20">
        <v>10</v>
      </c>
      <c r="I39" s="20">
        <v>101</v>
      </c>
      <c r="J39" s="20" t="s">
        <v>48</v>
      </c>
      <c r="K39" s="20">
        <v>3</v>
      </c>
      <c r="L39" s="22">
        <v>766000</v>
      </c>
      <c r="M39" s="22">
        <v>0</v>
      </c>
      <c r="N39" s="22">
        <v>0</v>
      </c>
      <c r="O39" s="22">
        <v>766000</v>
      </c>
      <c r="P39" s="22">
        <v>0</v>
      </c>
      <c r="Q39" s="22">
        <v>0</v>
      </c>
      <c r="R39" s="22">
        <v>0</v>
      </c>
      <c r="S39" s="22">
        <v>766000</v>
      </c>
      <c r="T39" s="22">
        <v>569715.57999999996</v>
      </c>
      <c r="U39" s="23">
        <f t="shared" si="4"/>
        <v>0.74375402088772835</v>
      </c>
      <c r="V39" s="22">
        <v>472246.83</v>
      </c>
      <c r="W39" s="23">
        <f t="shared" si="1"/>
        <v>0.61651022193211491</v>
      </c>
      <c r="X39" s="22">
        <v>472246.83</v>
      </c>
      <c r="Y39" s="23">
        <f t="shared" si="2"/>
        <v>0.61651022193211491</v>
      </c>
    </row>
    <row r="40" spans="2:25" ht="63.75" x14ac:dyDescent="0.2">
      <c r="B40" s="20" t="s">
        <v>98</v>
      </c>
      <c r="C40" s="21" t="s">
        <v>99</v>
      </c>
      <c r="D40" s="20" t="s">
        <v>95</v>
      </c>
      <c r="E40" s="20" t="s">
        <v>100</v>
      </c>
      <c r="F40" s="20" t="s">
        <v>60</v>
      </c>
      <c r="G40" s="20" t="s">
        <v>101</v>
      </c>
      <c r="H40" s="20">
        <v>10</v>
      </c>
      <c r="I40" s="20">
        <v>301</v>
      </c>
      <c r="J40" s="20" t="s">
        <v>48</v>
      </c>
      <c r="K40" s="20">
        <v>3</v>
      </c>
      <c r="L40" s="22">
        <v>0</v>
      </c>
      <c r="M40" s="22">
        <v>624313.04</v>
      </c>
      <c r="N40" s="22">
        <v>0</v>
      </c>
      <c r="O40" s="22">
        <v>624313.04</v>
      </c>
      <c r="P40" s="22">
        <v>0</v>
      </c>
      <c r="Q40" s="22">
        <v>0</v>
      </c>
      <c r="R40" s="22">
        <v>0</v>
      </c>
      <c r="S40" s="22">
        <v>624313.04</v>
      </c>
      <c r="T40" s="22">
        <v>180239.35999999999</v>
      </c>
      <c r="U40" s="23">
        <f t="shared" si="4"/>
        <v>0.28870029688952192</v>
      </c>
      <c r="V40" s="22">
        <v>85375.360000000001</v>
      </c>
      <c r="W40" s="23">
        <f t="shared" si="1"/>
        <v>0.13675088381943776</v>
      </c>
      <c r="X40" s="22">
        <v>85375.360000000001</v>
      </c>
      <c r="Y40" s="23">
        <f t="shared" si="2"/>
        <v>0.13675088381943776</v>
      </c>
    </row>
    <row r="41" spans="2:25" ht="38.25" x14ac:dyDescent="0.2">
      <c r="B41" s="20" t="s">
        <v>102</v>
      </c>
      <c r="C41" s="21" t="s">
        <v>103</v>
      </c>
      <c r="D41" s="20" t="s">
        <v>62</v>
      </c>
      <c r="E41" s="20" t="s">
        <v>104</v>
      </c>
      <c r="F41" s="20" t="s">
        <v>60</v>
      </c>
      <c r="G41" s="20" t="s">
        <v>105</v>
      </c>
      <c r="H41" s="20">
        <v>10</v>
      </c>
      <c r="I41" s="20">
        <v>107</v>
      </c>
      <c r="J41" s="20" t="s">
        <v>76</v>
      </c>
      <c r="K41" s="20">
        <v>3</v>
      </c>
      <c r="L41" s="22">
        <v>7283000</v>
      </c>
      <c r="M41" s="22">
        <v>0</v>
      </c>
      <c r="N41" s="22">
        <v>0</v>
      </c>
      <c r="O41" s="22">
        <v>7283000</v>
      </c>
      <c r="P41" s="22">
        <v>0</v>
      </c>
      <c r="Q41" s="22">
        <v>0</v>
      </c>
      <c r="R41" s="22">
        <v>0</v>
      </c>
      <c r="S41" s="22">
        <v>7283000</v>
      </c>
      <c r="T41" s="22">
        <v>5467061.9500000002</v>
      </c>
      <c r="U41" s="23">
        <f t="shared" si="4"/>
        <v>0.75066070987230538</v>
      </c>
      <c r="V41" s="22">
        <v>4804172.3099999996</v>
      </c>
      <c r="W41" s="23">
        <f t="shared" si="1"/>
        <v>0.65964194837292323</v>
      </c>
      <c r="X41" s="22">
        <v>4804172.3099999996</v>
      </c>
      <c r="Y41" s="23">
        <f t="shared" si="2"/>
        <v>0.65964194837292323</v>
      </c>
    </row>
    <row r="42" spans="2:25" ht="38.25" x14ac:dyDescent="0.2">
      <c r="B42" s="20" t="s">
        <v>106</v>
      </c>
      <c r="C42" s="21" t="s">
        <v>107</v>
      </c>
      <c r="D42" s="20" t="s">
        <v>108</v>
      </c>
      <c r="E42" s="20" t="s">
        <v>109</v>
      </c>
      <c r="F42" s="20" t="s">
        <v>60</v>
      </c>
      <c r="G42" s="20" t="s">
        <v>110</v>
      </c>
      <c r="H42" s="20">
        <v>10</v>
      </c>
      <c r="I42" s="20">
        <v>107</v>
      </c>
      <c r="J42" s="20" t="s">
        <v>76</v>
      </c>
      <c r="K42" s="20">
        <v>3</v>
      </c>
      <c r="L42" s="22">
        <v>122000</v>
      </c>
      <c r="M42" s="22">
        <v>300000</v>
      </c>
      <c r="N42" s="22">
        <v>0</v>
      </c>
      <c r="O42" s="22">
        <v>422000</v>
      </c>
      <c r="P42" s="22">
        <v>0</v>
      </c>
      <c r="Q42" s="22">
        <v>0</v>
      </c>
      <c r="R42" s="22">
        <v>0</v>
      </c>
      <c r="S42" s="22">
        <v>422000</v>
      </c>
      <c r="T42" s="22">
        <v>229243.02</v>
      </c>
      <c r="U42" s="23">
        <f t="shared" si="4"/>
        <v>0.54322990521327008</v>
      </c>
      <c r="V42" s="22">
        <v>43708.68</v>
      </c>
      <c r="W42" s="23">
        <f t="shared" si="1"/>
        <v>0.10357507109004739</v>
      </c>
      <c r="X42" s="22">
        <v>43708.68</v>
      </c>
      <c r="Y42" s="23">
        <f t="shared" si="2"/>
        <v>0.10357507109004739</v>
      </c>
    </row>
    <row r="43" spans="2:25" ht="39" thickBot="1" x14ac:dyDescent="0.25">
      <c r="B43" s="20" t="s">
        <v>106</v>
      </c>
      <c r="C43" s="21" t="s">
        <v>107</v>
      </c>
      <c r="D43" s="20" t="s">
        <v>108</v>
      </c>
      <c r="E43" s="20" t="s">
        <v>109</v>
      </c>
      <c r="F43" s="20" t="s">
        <v>60</v>
      </c>
      <c r="G43" s="20" t="s">
        <v>110</v>
      </c>
      <c r="H43" s="20">
        <v>10</v>
      </c>
      <c r="I43" s="20">
        <v>107</v>
      </c>
      <c r="J43" s="20" t="s">
        <v>76</v>
      </c>
      <c r="K43" s="20">
        <v>4</v>
      </c>
      <c r="L43" s="22">
        <v>3500000</v>
      </c>
      <c r="M43" s="22">
        <v>0</v>
      </c>
      <c r="N43" s="22">
        <v>300000</v>
      </c>
      <c r="O43" s="22">
        <v>3200000</v>
      </c>
      <c r="P43" s="22">
        <v>0</v>
      </c>
      <c r="Q43" s="22">
        <v>0</v>
      </c>
      <c r="R43" s="22">
        <v>0</v>
      </c>
      <c r="S43" s="22">
        <v>3200000</v>
      </c>
      <c r="T43" s="22">
        <v>1359605.68</v>
      </c>
      <c r="U43" s="23">
        <f t="shared" si="4"/>
        <v>0.42487677499999998</v>
      </c>
      <c r="V43" s="22">
        <v>847200</v>
      </c>
      <c r="W43" s="23">
        <f t="shared" si="1"/>
        <v>0.26474999999999999</v>
      </c>
      <c r="X43" s="22">
        <v>847200</v>
      </c>
      <c r="Y43" s="23">
        <f t="shared" si="2"/>
        <v>0.26474999999999999</v>
      </c>
    </row>
    <row r="44" spans="2:25" ht="13.5" thickTop="1" x14ac:dyDescent="0.2">
      <c r="B44" s="38" t="s">
        <v>41</v>
      </c>
      <c r="C44" s="39"/>
      <c r="D44" s="38"/>
      <c r="E44" s="86"/>
      <c r="F44" s="38"/>
      <c r="G44" s="38"/>
      <c r="H44" s="38"/>
      <c r="I44" s="38"/>
      <c r="J44" s="38"/>
      <c r="K44" s="38"/>
      <c r="L44" s="81">
        <f t="shared" ref="L44:T44" si="5">SUM(L5:L43)</f>
        <v>1389877704</v>
      </c>
      <c r="M44" s="81">
        <f t="shared" si="5"/>
        <v>127006171.13000001</v>
      </c>
      <c r="N44" s="81">
        <f t="shared" si="5"/>
        <v>31533610</v>
      </c>
      <c r="O44" s="81">
        <f t="shared" si="5"/>
        <v>1485350265.1299999</v>
      </c>
      <c r="P44" s="81">
        <f t="shared" si="5"/>
        <v>0</v>
      </c>
      <c r="Q44" s="81">
        <f t="shared" si="5"/>
        <v>0</v>
      </c>
      <c r="R44" s="81">
        <f t="shared" si="5"/>
        <v>-227538.28999999998</v>
      </c>
      <c r="S44" s="81">
        <f t="shared" si="5"/>
        <v>1485122726.8399999</v>
      </c>
      <c r="T44" s="81">
        <f t="shared" si="5"/>
        <v>1254958837.8099999</v>
      </c>
      <c r="U44" s="41">
        <f t="shared" si="4"/>
        <v>0.84502029032998782</v>
      </c>
      <c r="V44" s="81">
        <f>SUM(V5:V43)</f>
        <v>1180711314.2099996</v>
      </c>
      <c r="W44" s="41">
        <f t="shared" si="1"/>
        <v>0.79502608967696697</v>
      </c>
      <c r="X44" s="81">
        <f>SUM(X5:X43)</f>
        <v>1179808351.8399999</v>
      </c>
      <c r="Y44" s="41">
        <f t="shared" si="2"/>
        <v>0.7944180844571419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 xml:space="preserve">&amp;LPODER JUDICIÁRIO
ÓRGÃO: 04000 - TRIBUNAL DE JUSTIÇA
DATA DE REFERÊNCIA: NOV/2021
</oddHeader>
  </headerFooter>
  <ignoredErrors>
    <ignoredError sqref="B5:T4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4DCA-FE6E-4257-8270-438A01741527}">
  <dimension ref="B1:Y44"/>
  <sheetViews>
    <sheetView showGridLines="0" tabSelected="1" workbookViewId="0">
      <selection activeCell="A6" sqref="A6"/>
    </sheetView>
  </sheetViews>
  <sheetFormatPr defaultRowHeight="12.75" x14ac:dyDescent="0.2"/>
  <cols>
    <col min="1" max="1" width="4.7109375" style="75" customWidth="1"/>
    <col min="2" max="2" width="7.5703125" style="75" bestFit="1" customWidth="1"/>
    <col min="3" max="3" width="9.140625" style="75" bestFit="1" customWidth="1"/>
    <col min="4" max="4" width="9.7109375" style="75" customWidth="1"/>
    <col min="5" max="5" width="15.42578125" style="76" bestFit="1" customWidth="1"/>
    <col min="6" max="6" width="12.85546875" style="75" bestFit="1" customWidth="1"/>
    <col min="7" max="7" width="19.5703125" style="75" customWidth="1"/>
    <col min="8" max="9" width="7.5703125" style="75" bestFit="1" customWidth="1"/>
    <col min="10" max="10" width="19" style="75" customWidth="1"/>
    <col min="11" max="11" width="7.5703125" style="75" bestFit="1" customWidth="1"/>
    <col min="12" max="12" width="16" style="55" bestFit="1" customWidth="1"/>
    <col min="13" max="14" width="13.5703125" style="55" bestFit="1" customWidth="1"/>
    <col min="15" max="15" width="16.140625" style="55" bestFit="1" customWidth="1"/>
    <col min="16" max="16" width="13.42578125" style="55" bestFit="1" customWidth="1"/>
    <col min="17" max="17" width="7.85546875" style="55" bestFit="1" customWidth="1"/>
    <col min="18" max="18" width="10.85546875" style="55" bestFit="1" customWidth="1"/>
    <col min="19" max="19" width="16" style="55" bestFit="1" customWidth="1"/>
    <col min="20" max="20" width="15.7109375" style="55" bestFit="1" customWidth="1"/>
    <col min="21" max="21" width="7.7109375" style="56" bestFit="1" customWidth="1"/>
    <col min="22" max="22" width="15.7109375" style="55" bestFit="1" customWidth="1"/>
    <col min="23" max="23" width="6.7109375" style="56" bestFit="1" customWidth="1"/>
    <col min="24" max="24" width="15.7109375" style="55" bestFit="1" customWidth="1"/>
    <col min="25" max="25" width="7.7109375" style="56" bestFit="1" customWidth="1"/>
    <col min="26" max="16384" width="9.140625" style="75"/>
  </cols>
  <sheetData>
    <row r="1" spans="2:25" ht="13.5" thickBot="1" x14ac:dyDescent="0.25"/>
    <row r="2" spans="2:25" ht="13.5" thickBot="1" x14ac:dyDescent="0.25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ht="25.5" x14ac:dyDescent="0.2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84" t="s">
        <v>15</v>
      </c>
      <c r="N3" s="84" t="s">
        <v>16</v>
      </c>
      <c r="O3" s="103"/>
      <c r="P3" s="103"/>
      <c r="Q3" s="58" t="s">
        <v>17</v>
      </c>
      <c r="R3" s="58" t="s">
        <v>18</v>
      </c>
      <c r="S3" s="103"/>
      <c r="T3" s="85" t="s">
        <v>19</v>
      </c>
      <c r="U3" s="7" t="s">
        <v>20</v>
      </c>
      <c r="V3" s="85" t="s">
        <v>21</v>
      </c>
      <c r="W3" s="8" t="s">
        <v>20</v>
      </c>
      <c r="X3" s="80" t="s">
        <v>22</v>
      </c>
      <c r="Y3" s="8" t="s">
        <v>20</v>
      </c>
    </row>
    <row r="4" spans="2:25" ht="13.5" thickBot="1" x14ac:dyDescent="0.25">
      <c r="B4" s="83" t="s">
        <v>23</v>
      </c>
      <c r="C4" s="83" t="s">
        <v>24</v>
      </c>
      <c r="D4" s="96"/>
      <c r="E4" s="96"/>
      <c r="F4" s="83" t="s">
        <v>25</v>
      </c>
      <c r="G4" s="83" t="s">
        <v>26</v>
      </c>
      <c r="H4" s="96"/>
      <c r="I4" s="83" t="s">
        <v>23</v>
      </c>
      <c r="J4" s="83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62" t="s">
        <v>37</v>
      </c>
      <c r="W4" s="14" t="s">
        <v>38</v>
      </c>
      <c r="X4" s="62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600000</v>
      </c>
      <c r="N5" s="18">
        <v>0</v>
      </c>
      <c r="O5" s="18">
        <v>27568476</v>
      </c>
      <c r="P5" s="18">
        <v>0</v>
      </c>
      <c r="Q5" s="18">
        <v>0</v>
      </c>
      <c r="R5" s="18">
        <v>0</v>
      </c>
      <c r="S5" s="18">
        <v>27568476</v>
      </c>
      <c r="T5" s="18">
        <v>27283341.850000001</v>
      </c>
      <c r="U5" s="19">
        <f t="shared" ref="U5:Y42" si="0">IFERROR(T5/$S5,"")</f>
        <v>0.989657239304777</v>
      </c>
      <c r="V5" s="18">
        <v>27283341.850000001</v>
      </c>
      <c r="W5" s="19">
        <f t="shared" si="0"/>
        <v>0.989657239304777</v>
      </c>
      <c r="X5" s="18">
        <v>21130224.43</v>
      </c>
      <c r="Y5" s="19">
        <f t="shared" si="0"/>
        <v>0.76646327602584918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1300000</v>
      </c>
      <c r="O6" s="22">
        <v>138832155</v>
      </c>
      <c r="P6" s="22">
        <v>0</v>
      </c>
      <c r="Q6" s="22">
        <v>0</v>
      </c>
      <c r="R6" s="22">
        <v>0</v>
      </c>
      <c r="S6" s="22">
        <v>138832155</v>
      </c>
      <c r="T6" s="22">
        <v>138248479.80000001</v>
      </c>
      <c r="U6" s="23">
        <f t="shared" si="0"/>
        <v>0.99579582122023547</v>
      </c>
      <c r="V6" s="22">
        <v>138248479.80000001</v>
      </c>
      <c r="W6" s="23">
        <f t="shared" ref="W6:W44" si="1">V6/$S6</f>
        <v>0.99579582122023547</v>
      </c>
      <c r="X6" s="22">
        <v>138248479.80000001</v>
      </c>
      <c r="Y6" s="23">
        <f t="shared" ref="Y6:Y44" si="2">X6/$S6</f>
        <v>0.99579582122023547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300000</v>
      </c>
      <c r="O7" s="22">
        <v>3088061</v>
      </c>
      <c r="P7" s="22">
        <v>0</v>
      </c>
      <c r="Q7" s="22">
        <v>0</v>
      </c>
      <c r="R7" s="22">
        <v>0</v>
      </c>
      <c r="S7" s="22">
        <v>3088061</v>
      </c>
      <c r="T7" s="22">
        <v>3027808.55</v>
      </c>
      <c r="U7" s="23">
        <f t="shared" si="0"/>
        <v>0.98048858166985686</v>
      </c>
      <c r="V7" s="22">
        <v>3027808.55</v>
      </c>
      <c r="W7" s="23">
        <f t="shared" si="1"/>
        <v>0.98048858166985686</v>
      </c>
      <c r="X7" s="22">
        <v>3027808.55</v>
      </c>
      <c r="Y7" s="23">
        <f t="shared" si="2"/>
        <v>0.98048858166985686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5000000</v>
      </c>
      <c r="O9" s="22">
        <v>34768928</v>
      </c>
      <c r="P9" s="22">
        <v>0</v>
      </c>
      <c r="Q9" s="22">
        <v>0</v>
      </c>
      <c r="R9" s="22">
        <v>0</v>
      </c>
      <c r="S9" s="22">
        <v>34768928</v>
      </c>
      <c r="T9" s="22">
        <v>30670181.539999999</v>
      </c>
      <c r="U9" s="23">
        <f t="shared" si="0"/>
        <v>0.88211467261803411</v>
      </c>
      <c r="V9" s="22">
        <v>30670181.539999999</v>
      </c>
      <c r="W9" s="23">
        <f t="shared" si="1"/>
        <v>0.88211467261803411</v>
      </c>
      <c r="X9" s="22">
        <v>30670181.539999999</v>
      </c>
      <c r="Y9" s="23">
        <f t="shared" si="2"/>
        <v>0.88211467261803411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1000000</v>
      </c>
      <c r="N10" s="22">
        <v>0</v>
      </c>
      <c r="O10" s="22">
        <v>804106308</v>
      </c>
      <c r="P10" s="22">
        <v>0</v>
      </c>
      <c r="Q10" s="22">
        <v>0</v>
      </c>
      <c r="R10" s="22">
        <v>0</v>
      </c>
      <c r="S10" s="22">
        <v>804106308</v>
      </c>
      <c r="T10" s="22">
        <v>803366046.16999996</v>
      </c>
      <c r="U10" s="23">
        <f t="shared" si="0"/>
        <v>0.99907939805640722</v>
      </c>
      <c r="V10" s="22">
        <v>803031210.37</v>
      </c>
      <c r="W10" s="23">
        <f t="shared" si="1"/>
        <v>0.99866299067759579</v>
      </c>
      <c r="X10" s="22">
        <v>803031210.37</v>
      </c>
      <c r="Y10" s="23">
        <f t="shared" si="2"/>
        <v>0.99866299067759579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15400000</v>
      </c>
      <c r="O11" s="22">
        <v>113547054</v>
      </c>
      <c r="P11" s="22">
        <v>0</v>
      </c>
      <c r="Q11" s="22">
        <v>0</v>
      </c>
      <c r="R11" s="22">
        <v>-230642.15</v>
      </c>
      <c r="S11" s="22">
        <v>113316411.84999999</v>
      </c>
      <c r="T11" s="22">
        <v>108333663.3</v>
      </c>
      <c r="U11" s="23">
        <f t="shared" si="0"/>
        <v>0.95602800628212803</v>
      </c>
      <c r="V11" s="22">
        <v>100804801.33</v>
      </c>
      <c r="W11" s="23">
        <f t="shared" si="1"/>
        <v>0.88958695112441477</v>
      </c>
      <c r="X11" s="22">
        <v>100803714.13</v>
      </c>
      <c r="Y11" s="23">
        <f t="shared" si="2"/>
        <v>0.88957735675072913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15000000</v>
      </c>
      <c r="N12" s="22">
        <v>0</v>
      </c>
      <c r="O12" s="22">
        <v>17785000</v>
      </c>
      <c r="P12" s="22">
        <v>0</v>
      </c>
      <c r="Q12" s="22">
        <v>0</v>
      </c>
      <c r="R12" s="22">
        <v>0</v>
      </c>
      <c r="S12" s="22">
        <v>17785000</v>
      </c>
      <c r="T12" s="22">
        <v>11778288.9</v>
      </c>
      <c r="U12" s="23">
        <f t="shared" si="0"/>
        <v>0.66225970761877995</v>
      </c>
      <c r="V12" s="22">
        <v>7628188.9000000004</v>
      </c>
      <c r="W12" s="23">
        <f t="shared" si="1"/>
        <v>0.428911380376722</v>
      </c>
      <c r="X12" s="22">
        <v>7628188.9000000004</v>
      </c>
      <c r="Y12" s="23">
        <f t="shared" si="2"/>
        <v>0.428911380376722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2584000</v>
      </c>
      <c r="U13" s="23">
        <f t="shared" si="0"/>
        <v>0.99384615384615382</v>
      </c>
      <c r="V13" s="22">
        <v>2584000</v>
      </c>
      <c r="W13" s="23">
        <f t="shared" si="1"/>
        <v>0.99384615384615382</v>
      </c>
      <c r="X13" s="22">
        <v>2584000</v>
      </c>
      <c r="Y13" s="23">
        <f t="shared" si="2"/>
        <v>0.99384615384615382</v>
      </c>
    </row>
    <row r="14" spans="2:25" ht="38.25" x14ac:dyDescent="0.2">
      <c r="B14" s="20" t="s">
        <v>42</v>
      </c>
      <c r="C14" s="21" t="s">
        <v>43</v>
      </c>
      <c r="D14" s="20" t="s">
        <v>62</v>
      </c>
      <c r="E14" s="20" t="s">
        <v>63</v>
      </c>
      <c r="F14" s="20" t="s">
        <v>60</v>
      </c>
      <c r="G14" s="20" t="s">
        <v>64</v>
      </c>
      <c r="H14" s="20">
        <v>10</v>
      </c>
      <c r="I14" s="20">
        <v>301</v>
      </c>
      <c r="J14" s="20" t="s">
        <v>48</v>
      </c>
      <c r="K14" s="20">
        <v>1</v>
      </c>
      <c r="L14" s="22">
        <v>0</v>
      </c>
      <c r="M14" s="22">
        <v>15860340</v>
      </c>
      <c r="N14" s="22">
        <v>0</v>
      </c>
      <c r="O14" s="22">
        <v>15860340</v>
      </c>
      <c r="P14" s="22">
        <v>0</v>
      </c>
      <c r="Q14" s="22">
        <v>0</v>
      </c>
      <c r="R14" s="22">
        <v>0</v>
      </c>
      <c r="S14" s="22">
        <v>15860340</v>
      </c>
      <c r="T14" s="22">
        <v>7329758.5199999996</v>
      </c>
      <c r="U14" s="23">
        <f t="shared" si="0"/>
        <v>0.462143845592213</v>
      </c>
      <c r="V14" s="22">
        <v>7329758.5199999996</v>
      </c>
      <c r="W14" s="23">
        <f t="shared" si="1"/>
        <v>0.462143845592213</v>
      </c>
      <c r="X14" s="22">
        <v>7329758.5199999996</v>
      </c>
      <c r="Y14" s="23">
        <f t="shared" si="2"/>
        <v>0.462143845592213</v>
      </c>
    </row>
    <row r="15" spans="2:25" ht="51" x14ac:dyDescent="0.2">
      <c r="B15" s="20" t="s">
        <v>42</v>
      </c>
      <c r="C15" s="21" t="s">
        <v>43</v>
      </c>
      <c r="D15" s="20" t="s">
        <v>65</v>
      </c>
      <c r="E15" s="20" t="s">
        <v>66</v>
      </c>
      <c r="F15" s="20" t="s">
        <v>60</v>
      </c>
      <c r="G15" s="20" t="s">
        <v>67</v>
      </c>
      <c r="H15" s="20">
        <v>10</v>
      </c>
      <c r="I15" s="20">
        <v>101</v>
      </c>
      <c r="J15" s="20" t="s">
        <v>48</v>
      </c>
      <c r="K15" s="20">
        <v>3</v>
      </c>
      <c r="L15" s="22">
        <v>739018</v>
      </c>
      <c r="M15" s="22">
        <v>0</v>
      </c>
      <c r="N15" s="22">
        <v>0</v>
      </c>
      <c r="O15" s="22">
        <v>739018</v>
      </c>
      <c r="P15" s="22">
        <v>0</v>
      </c>
      <c r="Q15" s="22">
        <v>0</v>
      </c>
      <c r="R15" s="22">
        <v>0</v>
      </c>
      <c r="S15" s="22">
        <v>739018</v>
      </c>
      <c r="T15" s="22">
        <v>95200</v>
      </c>
      <c r="U15" s="23">
        <f t="shared" si="0"/>
        <v>0.12881959573379809</v>
      </c>
      <c r="V15" s="22">
        <v>36176</v>
      </c>
      <c r="W15" s="23">
        <f t="shared" si="1"/>
        <v>4.8951446378843279E-2</v>
      </c>
      <c r="X15" s="22">
        <v>36176</v>
      </c>
      <c r="Y15" s="23">
        <f t="shared" si="2"/>
        <v>4.8951446378843279E-2</v>
      </c>
    </row>
    <row r="16" spans="2:25" ht="38.25" x14ac:dyDescent="0.2">
      <c r="B16" s="20" t="s">
        <v>68</v>
      </c>
      <c r="C16" s="21" t="s">
        <v>69</v>
      </c>
      <c r="D16" s="20" t="s">
        <v>62</v>
      </c>
      <c r="E16" s="20" t="s">
        <v>70</v>
      </c>
      <c r="F16" s="20" t="s">
        <v>60</v>
      </c>
      <c r="G16" s="20" t="s">
        <v>71</v>
      </c>
      <c r="H16" s="20">
        <v>10</v>
      </c>
      <c r="I16" s="20">
        <v>101</v>
      </c>
      <c r="J16" s="20" t="s">
        <v>48</v>
      </c>
      <c r="K16" s="20">
        <v>3</v>
      </c>
      <c r="L16" s="22">
        <v>23967000</v>
      </c>
      <c r="M16" s="22">
        <v>2800000</v>
      </c>
      <c r="N16" s="22">
        <v>0</v>
      </c>
      <c r="O16" s="22">
        <v>26767000</v>
      </c>
      <c r="P16" s="22">
        <v>0</v>
      </c>
      <c r="Q16" s="22">
        <v>0</v>
      </c>
      <c r="R16" s="22">
        <v>0</v>
      </c>
      <c r="S16" s="22">
        <v>26767000</v>
      </c>
      <c r="T16" s="22">
        <v>23009116.920000002</v>
      </c>
      <c r="U16" s="23">
        <f t="shared" si="0"/>
        <v>0.85960761086412385</v>
      </c>
      <c r="V16" s="22">
        <v>20562033.43</v>
      </c>
      <c r="W16" s="23">
        <f t="shared" si="1"/>
        <v>0.76818595397317591</v>
      </c>
      <c r="X16" s="22">
        <v>20562033.43</v>
      </c>
      <c r="Y16" s="23">
        <f t="shared" si="2"/>
        <v>0.76818595397317591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3</v>
      </c>
      <c r="L17" s="22">
        <v>0</v>
      </c>
      <c r="M17" s="22">
        <v>9820610</v>
      </c>
      <c r="N17" s="22">
        <v>0</v>
      </c>
      <c r="O17" s="22">
        <v>9820610</v>
      </c>
      <c r="P17" s="22">
        <v>0</v>
      </c>
      <c r="Q17" s="22">
        <v>0</v>
      </c>
      <c r="R17" s="22">
        <v>0</v>
      </c>
      <c r="S17" s="22">
        <v>9820610</v>
      </c>
      <c r="T17" s="22">
        <v>9046171.1099999994</v>
      </c>
      <c r="U17" s="23">
        <f t="shared" si="0"/>
        <v>0.92114146779069728</v>
      </c>
      <c r="V17" s="22">
        <v>4985831.3600000003</v>
      </c>
      <c r="W17" s="23">
        <f t="shared" si="1"/>
        <v>0.50769059763090074</v>
      </c>
      <c r="X17" s="22">
        <v>4985831.3600000003</v>
      </c>
      <c r="Y17" s="23">
        <f t="shared" si="2"/>
        <v>0.50769059763090074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74</v>
      </c>
      <c r="F18" s="20" t="s">
        <v>60</v>
      </c>
      <c r="G18" s="20" t="s">
        <v>75</v>
      </c>
      <c r="H18" s="20">
        <v>10</v>
      </c>
      <c r="I18" s="20">
        <v>107</v>
      </c>
      <c r="J18" s="20" t="s">
        <v>76</v>
      </c>
      <c r="K18" s="20">
        <v>4</v>
      </c>
      <c r="L18" s="22">
        <v>9820610</v>
      </c>
      <c r="M18" s="22">
        <v>500000</v>
      </c>
      <c r="N18" s="22">
        <v>9820610</v>
      </c>
      <c r="O18" s="22">
        <v>500000</v>
      </c>
      <c r="P18" s="22">
        <v>0</v>
      </c>
      <c r="Q18" s="22">
        <v>0</v>
      </c>
      <c r="R18" s="22">
        <v>0</v>
      </c>
      <c r="S18" s="22">
        <v>500000</v>
      </c>
      <c r="T18" s="22">
        <v>500000</v>
      </c>
      <c r="U18" s="23">
        <f t="shared" si="0"/>
        <v>1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77</v>
      </c>
      <c r="F19" s="20" t="s">
        <v>60</v>
      </c>
      <c r="G19" s="20" t="s">
        <v>78</v>
      </c>
      <c r="H19" s="20">
        <v>10</v>
      </c>
      <c r="I19" s="20">
        <v>107</v>
      </c>
      <c r="J19" s="20" t="s">
        <v>76</v>
      </c>
      <c r="K19" s="20">
        <v>4</v>
      </c>
      <c r="L19" s="22">
        <v>450000</v>
      </c>
      <c r="M19" s="22">
        <v>0</v>
      </c>
      <c r="N19" s="22">
        <v>0</v>
      </c>
      <c r="O19" s="22">
        <v>450000</v>
      </c>
      <c r="P19" s="22">
        <v>0</v>
      </c>
      <c r="Q19" s="22">
        <v>0</v>
      </c>
      <c r="R19" s="22">
        <v>0</v>
      </c>
      <c r="S19" s="22">
        <v>450000</v>
      </c>
      <c r="T19" s="22">
        <v>96314.21</v>
      </c>
      <c r="U19" s="23">
        <f t="shared" si="0"/>
        <v>0.21403157777777779</v>
      </c>
      <c r="V19" s="22">
        <v>55692.47</v>
      </c>
      <c r="W19" s="23">
        <f t="shared" si="1"/>
        <v>0.12376104444444444</v>
      </c>
      <c r="X19" s="22">
        <v>55692.47</v>
      </c>
      <c r="Y19" s="23">
        <f t="shared" si="2"/>
        <v>0.12376104444444444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79</v>
      </c>
      <c r="F20" s="20" t="s">
        <v>60</v>
      </c>
      <c r="G20" s="20" t="s">
        <v>80</v>
      </c>
      <c r="H20" s="20">
        <v>10</v>
      </c>
      <c r="I20" s="20">
        <v>107</v>
      </c>
      <c r="J20" s="20" t="s">
        <v>76</v>
      </c>
      <c r="K20" s="20">
        <v>4</v>
      </c>
      <c r="L20" s="22">
        <v>600000</v>
      </c>
      <c r="M20" s="22">
        <v>0</v>
      </c>
      <c r="N20" s="22">
        <v>0</v>
      </c>
      <c r="O20" s="22">
        <v>600000</v>
      </c>
      <c r="P20" s="22">
        <v>0</v>
      </c>
      <c r="Q20" s="22">
        <v>0</v>
      </c>
      <c r="R20" s="22">
        <v>0</v>
      </c>
      <c r="S20" s="22">
        <v>600000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81</v>
      </c>
      <c r="F21" s="20" t="s">
        <v>60</v>
      </c>
      <c r="G21" s="20" t="s">
        <v>82</v>
      </c>
      <c r="H21" s="20">
        <v>10</v>
      </c>
      <c r="I21" s="20">
        <v>107</v>
      </c>
      <c r="J21" s="20" t="s">
        <v>76</v>
      </c>
      <c r="K21" s="20">
        <v>4</v>
      </c>
      <c r="L21" s="22">
        <v>3000000</v>
      </c>
      <c r="M21" s="22">
        <v>0</v>
      </c>
      <c r="N21" s="22">
        <v>500000</v>
      </c>
      <c r="O21" s="22">
        <v>2500000</v>
      </c>
      <c r="P21" s="22">
        <v>0</v>
      </c>
      <c r="Q21" s="22">
        <v>0</v>
      </c>
      <c r="R21" s="22">
        <v>0</v>
      </c>
      <c r="S21" s="22">
        <v>2500000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83</v>
      </c>
      <c r="F22" s="20" t="s">
        <v>60</v>
      </c>
      <c r="G22" s="20" t="s">
        <v>84</v>
      </c>
      <c r="H22" s="20">
        <v>10</v>
      </c>
      <c r="I22" s="20">
        <v>107</v>
      </c>
      <c r="J22" s="20" t="s">
        <v>76</v>
      </c>
      <c r="K22" s="20">
        <v>4</v>
      </c>
      <c r="L22" s="22">
        <v>1000000</v>
      </c>
      <c r="M22" s="22">
        <v>0</v>
      </c>
      <c r="N22" s="22">
        <v>0</v>
      </c>
      <c r="O22" s="22">
        <v>1000000</v>
      </c>
      <c r="P22" s="22">
        <v>0</v>
      </c>
      <c r="Q22" s="22">
        <v>0</v>
      </c>
      <c r="R22" s="22">
        <v>0</v>
      </c>
      <c r="S22" s="22">
        <v>1000000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85</v>
      </c>
      <c r="F23" s="20" t="s">
        <v>60</v>
      </c>
      <c r="G23" s="20" t="s">
        <v>86</v>
      </c>
      <c r="H23" s="20">
        <v>10</v>
      </c>
      <c r="I23" s="20">
        <v>107</v>
      </c>
      <c r="J23" s="20" t="s">
        <v>76</v>
      </c>
      <c r="K23" s="20">
        <v>4</v>
      </c>
      <c r="L23" s="22">
        <v>90000</v>
      </c>
      <c r="M23" s="22">
        <v>0</v>
      </c>
      <c r="N23" s="22">
        <v>0</v>
      </c>
      <c r="O23" s="22">
        <v>90000</v>
      </c>
      <c r="P23" s="22">
        <v>0</v>
      </c>
      <c r="Q23" s="22">
        <v>0</v>
      </c>
      <c r="R23" s="22">
        <v>0</v>
      </c>
      <c r="S23" s="22">
        <v>90000</v>
      </c>
      <c r="T23" s="22">
        <v>39730.11</v>
      </c>
      <c r="U23" s="23">
        <f t="shared" si="0"/>
        <v>0.44144566666666668</v>
      </c>
      <c r="V23" s="22">
        <v>3481.11</v>
      </c>
      <c r="W23" s="23">
        <f t="shared" si="1"/>
        <v>3.8678999999999998E-2</v>
      </c>
      <c r="X23" s="22">
        <v>3481.11</v>
      </c>
      <c r="Y23" s="23">
        <f t="shared" si="2"/>
        <v>3.8678999999999998E-2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87</v>
      </c>
      <c r="F24" s="20" t="s">
        <v>60</v>
      </c>
      <c r="G24" s="20" t="s">
        <v>88</v>
      </c>
      <c r="H24" s="20">
        <v>10</v>
      </c>
      <c r="I24" s="20">
        <v>107</v>
      </c>
      <c r="J24" s="20" t="s">
        <v>76</v>
      </c>
      <c r="K24" s="20">
        <v>4</v>
      </c>
      <c r="L24" s="22">
        <v>650000</v>
      </c>
      <c r="M24" s="22">
        <v>0</v>
      </c>
      <c r="N24" s="22">
        <v>0</v>
      </c>
      <c r="O24" s="22">
        <v>650000</v>
      </c>
      <c r="P24" s="22">
        <v>0</v>
      </c>
      <c r="Q24" s="22">
        <v>0</v>
      </c>
      <c r="R24" s="22">
        <v>0</v>
      </c>
      <c r="S24" s="22">
        <v>650000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89</v>
      </c>
      <c r="F25" s="20" t="s">
        <v>60</v>
      </c>
      <c r="G25" s="20" t="s">
        <v>90</v>
      </c>
      <c r="H25" s="20">
        <v>10</v>
      </c>
      <c r="I25" s="20">
        <v>107</v>
      </c>
      <c r="J25" s="20" t="s">
        <v>76</v>
      </c>
      <c r="K25" s="20">
        <v>4</v>
      </c>
      <c r="L25" s="22">
        <v>2300000</v>
      </c>
      <c r="M25" s="22">
        <v>0</v>
      </c>
      <c r="N25" s="22">
        <v>0</v>
      </c>
      <c r="O25" s="22">
        <v>2300000</v>
      </c>
      <c r="P25" s="22">
        <v>0</v>
      </c>
      <c r="Q25" s="22">
        <v>0</v>
      </c>
      <c r="R25" s="22">
        <v>0</v>
      </c>
      <c r="S25" s="22">
        <v>2300000</v>
      </c>
      <c r="T25" s="22">
        <v>1941546.67</v>
      </c>
      <c r="U25" s="23">
        <f t="shared" si="0"/>
        <v>0.84415072608695652</v>
      </c>
      <c r="V25" s="22">
        <v>345496</v>
      </c>
      <c r="W25" s="23">
        <f t="shared" si="1"/>
        <v>0.15021565217391306</v>
      </c>
      <c r="X25" s="22">
        <v>345496</v>
      </c>
      <c r="Y25" s="23">
        <f t="shared" si="2"/>
        <v>0.15021565217391306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91</v>
      </c>
      <c r="F26" s="20" t="s">
        <v>60</v>
      </c>
      <c r="G26" s="20" t="s">
        <v>92</v>
      </c>
      <c r="H26" s="20">
        <v>10</v>
      </c>
      <c r="I26" s="20">
        <v>107</v>
      </c>
      <c r="J26" s="20" t="s">
        <v>76</v>
      </c>
      <c r="K26" s="20">
        <v>4</v>
      </c>
      <c r="L26" s="22">
        <v>2350000</v>
      </c>
      <c r="M26" s="22">
        <v>0</v>
      </c>
      <c r="N26" s="22">
        <v>0</v>
      </c>
      <c r="O26" s="22">
        <v>2350000</v>
      </c>
      <c r="P26" s="22">
        <v>0</v>
      </c>
      <c r="Q26" s="22">
        <v>0</v>
      </c>
      <c r="R26" s="22">
        <v>0</v>
      </c>
      <c r="S26" s="22">
        <v>2350000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3</v>
      </c>
      <c r="L27" s="22">
        <v>0</v>
      </c>
      <c r="M27" s="22">
        <v>5513000</v>
      </c>
      <c r="N27" s="22">
        <v>0</v>
      </c>
      <c r="O27" s="22">
        <v>5513000</v>
      </c>
      <c r="P27" s="22">
        <v>0</v>
      </c>
      <c r="Q27" s="22">
        <v>0</v>
      </c>
      <c r="R27" s="22">
        <v>0</v>
      </c>
      <c r="S27" s="22">
        <v>5513000</v>
      </c>
      <c r="T27" s="22">
        <v>1699987.17</v>
      </c>
      <c r="U27" s="23">
        <f t="shared" si="0"/>
        <v>0.30835972610194085</v>
      </c>
      <c r="V27" s="22">
        <v>779535.67</v>
      </c>
      <c r="W27" s="23">
        <f t="shared" si="1"/>
        <v>0.14139954108470887</v>
      </c>
      <c r="X27" s="22">
        <v>779535.67</v>
      </c>
      <c r="Y27" s="23">
        <f t="shared" si="2"/>
        <v>0.14139954108470887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74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1050000</v>
      </c>
      <c r="N28" s="22">
        <v>513000</v>
      </c>
      <c r="O28" s="22">
        <v>537000</v>
      </c>
      <c r="P28" s="22">
        <v>0</v>
      </c>
      <c r="Q28" s="22">
        <v>0</v>
      </c>
      <c r="R28" s="22">
        <v>0</v>
      </c>
      <c r="S28" s="22">
        <v>537000</v>
      </c>
      <c r="T28" s="22">
        <v>203905.57</v>
      </c>
      <c r="U28" s="23">
        <f t="shared" si="0"/>
        <v>0.37971242085661083</v>
      </c>
      <c r="V28" s="22">
        <v>3905.57</v>
      </c>
      <c r="W28" s="23">
        <f t="shared" si="1"/>
        <v>7.2729422718808201E-3</v>
      </c>
      <c r="X28" s="22">
        <v>3905.57</v>
      </c>
      <c r="Y28" s="23">
        <f t="shared" si="2"/>
        <v>7.2729422718808201E-3</v>
      </c>
    </row>
    <row r="29" spans="2:25" ht="63.75" x14ac:dyDescent="0.2">
      <c r="B29" s="20" t="s">
        <v>72</v>
      </c>
      <c r="C29" s="21" t="s">
        <v>73</v>
      </c>
      <c r="D29" s="20" t="s">
        <v>62</v>
      </c>
      <c r="E29" s="20" t="s">
        <v>83</v>
      </c>
      <c r="F29" s="20" t="s">
        <v>60</v>
      </c>
      <c r="G29" s="20" t="s">
        <v>92</v>
      </c>
      <c r="H29" s="20">
        <v>10</v>
      </c>
      <c r="I29" s="20">
        <v>307</v>
      </c>
      <c r="J29" s="20" t="s">
        <v>76</v>
      </c>
      <c r="K29" s="20">
        <v>4</v>
      </c>
      <c r="L29" s="22">
        <v>0</v>
      </c>
      <c r="M29" s="22">
        <v>13000000</v>
      </c>
      <c r="N29" s="22">
        <v>0</v>
      </c>
      <c r="O29" s="22">
        <v>13000000</v>
      </c>
      <c r="P29" s="22">
        <v>0</v>
      </c>
      <c r="Q29" s="22">
        <v>0</v>
      </c>
      <c r="R29" s="22">
        <v>0</v>
      </c>
      <c r="S29" s="22">
        <v>13000000</v>
      </c>
      <c r="T29" s="22">
        <v>0</v>
      </c>
      <c r="U29" s="23">
        <f t="shared" si="0"/>
        <v>0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63.75" x14ac:dyDescent="0.2">
      <c r="B30" s="20" t="s">
        <v>72</v>
      </c>
      <c r="C30" s="21" t="s">
        <v>73</v>
      </c>
      <c r="D30" s="20" t="s">
        <v>62</v>
      </c>
      <c r="E30" s="20" t="s">
        <v>111</v>
      </c>
      <c r="F30" s="20" t="s">
        <v>60</v>
      </c>
      <c r="G30" s="20" t="s">
        <v>112</v>
      </c>
      <c r="H30" s="20">
        <v>10</v>
      </c>
      <c r="I30" s="20">
        <v>307</v>
      </c>
      <c r="J30" s="20" t="s">
        <v>76</v>
      </c>
      <c r="K30" s="20">
        <v>4</v>
      </c>
      <c r="L30" s="22">
        <v>0</v>
      </c>
      <c r="M30" s="22">
        <v>20000</v>
      </c>
      <c r="N30" s="22">
        <v>0</v>
      </c>
      <c r="O30" s="22">
        <v>20000</v>
      </c>
      <c r="P30" s="22">
        <v>0</v>
      </c>
      <c r="Q30" s="22">
        <v>0</v>
      </c>
      <c r="R30" s="22">
        <v>0</v>
      </c>
      <c r="S30" s="22">
        <v>20000</v>
      </c>
      <c r="T30" s="22">
        <v>0</v>
      </c>
      <c r="U30" s="23">
        <f t="shared" si="0"/>
        <v>0</v>
      </c>
      <c r="V30" s="22">
        <v>0</v>
      </c>
      <c r="W30" s="23">
        <f t="shared" si="1"/>
        <v>0</v>
      </c>
      <c r="X30" s="22">
        <v>0</v>
      </c>
      <c r="Y30" s="23">
        <f t="shared" si="2"/>
        <v>0</v>
      </c>
    </row>
    <row r="31" spans="2:25" ht="63.75" x14ac:dyDescent="0.2">
      <c r="B31" s="20" t="s">
        <v>72</v>
      </c>
      <c r="C31" s="21" t="s">
        <v>73</v>
      </c>
      <c r="D31" s="20" t="s">
        <v>62</v>
      </c>
      <c r="E31" s="20" t="s">
        <v>77</v>
      </c>
      <c r="F31" s="20" t="s">
        <v>60</v>
      </c>
      <c r="G31" s="20" t="s">
        <v>78</v>
      </c>
      <c r="H31" s="20">
        <v>10</v>
      </c>
      <c r="I31" s="20">
        <v>307</v>
      </c>
      <c r="J31" s="20" t="s">
        <v>76</v>
      </c>
      <c r="K31" s="20">
        <v>4</v>
      </c>
      <c r="L31" s="22">
        <v>0</v>
      </c>
      <c r="M31" s="22">
        <v>493000</v>
      </c>
      <c r="N31" s="22">
        <v>0</v>
      </c>
      <c r="O31" s="22">
        <v>493000</v>
      </c>
      <c r="P31" s="22">
        <v>0</v>
      </c>
      <c r="Q31" s="22">
        <v>0</v>
      </c>
      <c r="R31" s="22">
        <v>0</v>
      </c>
      <c r="S31" s="22">
        <v>493000</v>
      </c>
      <c r="T31" s="22">
        <v>492636.82</v>
      </c>
      <c r="U31" s="23">
        <f t="shared" si="0"/>
        <v>0.99926332657200811</v>
      </c>
      <c r="V31" s="22">
        <v>56699.18</v>
      </c>
      <c r="W31" s="23">
        <f t="shared" si="1"/>
        <v>0.11500847870182555</v>
      </c>
      <c r="X31" s="22">
        <v>56699.18</v>
      </c>
      <c r="Y31" s="23">
        <f t="shared" si="2"/>
        <v>0.11500847870182555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107</v>
      </c>
      <c r="J32" s="20" t="s">
        <v>76</v>
      </c>
      <c r="K32" s="20">
        <v>3</v>
      </c>
      <c r="L32" s="22">
        <v>104416966</v>
      </c>
      <c r="M32" s="22">
        <v>0</v>
      </c>
      <c r="N32" s="22">
        <v>0</v>
      </c>
      <c r="O32" s="22">
        <v>104416966</v>
      </c>
      <c r="P32" s="22">
        <v>0</v>
      </c>
      <c r="Q32" s="22">
        <v>0</v>
      </c>
      <c r="R32" s="22">
        <v>0</v>
      </c>
      <c r="S32" s="22">
        <v>104416966</v>
      </c>
      <c r="T32" s="22">
        <v>98837858.989999995</v>
      </c>
      <c r="U32" s="23">
        <f t="shared" si="0"/>
        <v>0.94656896073766394</v>
      </c>
      <c r="V32" s="22">
        <v>86378267.819999993</v>
      </c>
      <c r="W32" s="23">
        <f t="shared" si="1"/>
        <v>0.82724360924258222</v>
      </c>
      <c r="X32" s="22">
        <v>86378267.819999993</v>
      </c>
      <c r="Y32" s="23">
        <f t="shared" si="2"/>
        <v>0.82724360924258222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107</v>
      </c>
      <c r="J33" s="20" t="s">
        <v>76</v>
      </c>
      <c r="K33" s="20">
        <v>4</v>
      </c>
      <c r="L33" s="22">
        <v>5302127</v>
      </c>
      <c r="M33" s="22">
        <v>0</v>
      </c>
      <c r="N33" s="22">
        <v>0</v>
      </c>
      <c r="O33" s="22">
        <v>5302127</v>
      </c>
      <c r="P33" s="22">
        <v>0</v>
      </c>
      <c r="Q33" s="22">
        <v>0</v>
      </c>
      <c r="R33" s="22">
        <v>0</v>
      </c>
      <c r="S33" s="22">
        <v>5302127</v>
      </c>
      <c r="T33" s="22">
        <v>3433937.11</v>
      </c>
      <c r="U33" s="23">
        <f t="shared" si="0"/>
        <v>0.64765274577542176</v>
      </c>
      <c r="V33" s="22">
        <v>2673902.71</v>
      </c>
      <c r="W33" s="23">
        <f t="shared" si="1"/>
        <v>0.50430755619395762</v>
      </c>
      <c r="X33" s="22">
        <v>2673902.71</v>
      </c>
      <c r="Y33" s="23">
        <f t="shared" si="2"/>
        <v>0.50430755619395762</v>
      </c>
    </row>
    <row r="34" spans="2:25" ht="38.25" x14ac:dyDescent="0.2">
      <c r="B34" s="20" t="s">
        <v>72</v>
      </c>
      <c r="C34" s="21" t="s">
        <v>73</v>
      </c>
      <c r="D34" s="20" t="s">
        <v>62</v>
      </c>
      <c r="E34" s="20" t="s">
        <v>93</v>
      </c>
      <c r="F34" s="20" t="s">
        <v>60</v>
      </c>
      <c r="G34" s="20" t="s">
        <v>94</v>
      </c>
      <c r="H34" s="20">
        <v>10</v>
      </c>
      <c r="I34" s="20">
        <v>301</v>
      </c>
      <c r="J34" s="20" t="s">
        <v>76</v>
      </c>
      <c r="K34" s="20">
        <v>3</v>
      </c>
      <c r="L34" s="22">
        <v>0</v>
      </c>
      <c r="M34" s="22">
        <v>1943747.36</v>
      </c>
      <c r="N34" s="22">
        <v>0</v>
      </c>
      <c r="O34" s="22">
        <v>1943747.36</v>
      </c>
      <c r="P34" s="22">
        <v>0</v>
      </c>
      <c r="Q34" s="22">
        <v>0</v>
      </c>
      <c r="R34" s="22">
        <v>0</v>
      </c>
      <c r="S34" s="22">
        <v>1943747.36</v>
      </c>
      <c r="T34" s="22">
        <v>397400.6</v>
      </c>
      <c r="U34" s="23">
        <f t="shared" si="0"/>
        <v>0.20445074713824946</v>
      </c>
      <c r="V34" s="22">
        <v>176476.96</v>
      </c>
      <c r="W34" s="23">
        <f t="shared" si="1"/>
        <v>9.0792128458505011E-2</v>
      </c>
      <c r="X34" s="22">
        <v>176476.96</v>
      </c>
      <c r="Y34" s="23">
        <f t="shared" si="2"/>
        <v>9.0792128458505011E-2</v>
      </c>
    </row>
    <row r="35" spans="2:25" ht="38.25" x14ac:dyDescent="0.2">
      <c r="B35" s="20" t="s">
        <v>72</v>
      </c>
      <c r="C35" s="21" t="s">
        <v>73</v>
      </c>
      <c r="D35" s="20" t="s">
        <v>62</v>
      </c>
      <c r="E35" s="20" t="s">
        <v>93</v>
      </c>
      <c r="F35" s="20" t="s">
        <v>60</v>
      </c>
      <c r="G35" s="20" t="s">
        <v>94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25025808.719999999</v>
      </c>
      <c r="N35" s="22">
        <v>0</v>
      </c>
      <c r="O35" s="22">
        <v>25025808.719999999</v>
      </c>
      <c r="P35" s="22">
        <v>0</v>
      </c>
      <c r="Q35" s="22">
        <v>0</v>
      </c>
      <c r="R35" s="22">
        <v>0</v>
      </c>
      <c r="S35" s="22">
        <v>25025808.719999999</v>
      </c>
      <c r="T35" s="22">
        <v>2253987.4700000002</v>
      </c>
      <c r="U35" s="23">
        <f t="shared" si="0"/>
        <v>9.0066518737461215E-2</v>
      </c>
      <c r="V35" s="22">
        <v>1827254</v>
      </c>
      <c r="W35" s="23">
        <f t="shared" si="1"/>
        <v>7.3014783276102654E-2</v>
      </c>
      <c r="X35" s="22">
        <v>1827254</v>
      </c>
      <c r="Y35" s="23">
        <f t="shared" si="2"/>
        <v>7.3014783276102654E-2</v>
      </c>
    </row>
    <row r="36" spans="2:25" ht="38.25" x14ac:dyDescent="0.2">
      <c r="B36" s="20" t="s">
        <v>72</v>
      </c>
      <c r="C36" s="21" t="s">
        <v>73</v>
      </c>
      <c r="D36" s="20" t="s">
        <v>62</v>
      </c>
      <c r="E36" s="20" t="s">
        <v>93</v>
      </c>
      <c r="F36" s="20" t="s">
        <v>60</v>
      </c>
      <c r="G36" s="20" t="s">
        <v>94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32065352.010000002</v>
      </c>
      <c r="N36" s="22">
        <v>0</v>
      </c>
      <c r="O36" s="22">
        <v>32065352.010000002</v>
      </c>
      <c r="P36" s="22">
        <v>0</v>
      </c>
      <c r="Q36" s="22">
        <v>0</v>
      </c>
      <c r="R36" s="22">
        <v>0</v>
      </c>
      <c r="S36" s="22">
        <v>32065352.010000002</v>
      </c>
      <c r="T36" s="22">
        <v>23232193.93</v>
      </c>
      <c r="U36" s="23">
        <f t="shared" si="0"/>
        <v>0.72452639605374469</v>
      </c>
      <c r="V36" s="22">
        <v>4099426.46</v>
      </c>
      <c r="W36" s="23">
        <f t="shared" si="1"/>
        <v>0.12784598337549952</v>
      </c>
      <c r="X36" s="22">
        <v>4099426.46</v>
      </c>
      <c r="Y36" s="23">
        <f t="shared" si="2"/>
        <v>0.12784598337549952</v>
      </c>
    </row>
    <row r="37" spans="2:25" ht="51" x14ac:dyDescent="0.2">
      <c r="B37" s="20" t="s">
        <v>72</v>
      </c>
      <c r="C37" s="21" t="s">
        <v>73</v>
      </c>
      <c r="D37" s="20" t="s">
        <v>95</v>
      </c>
      <c r="E37" s="20" t="s">
        <v>96</v>
      </c>
      <c r="F37" s="20" t="s">
        <v>60</v>
      </c>
      <c r="G37" s="20" t="s">
        <v>97</v>
      </c>
      <c r="H37" s="20">
        <v>10</v>
      </c>
      <c r="I37" s="20">
        <v>107</v>
      </c>
      <c r="J37" s="20" t="s">
        <v>76</v>
      </c>
      <c r="K37" s="20">
        <v>3</v>
      </c>
      <c r="L37" s="22">
        <v>3599001</v>
      </c>
      <c r="M37" s="22">
        <v>0</v>
      </c>
      <c r="N37" s="22">
        <v>0</v>
      </c>
      <c r="O37" s="22">
        <v>3599001</v>
      </c>
      <c r="P37" s="22">
        <v>0</v>
      </c>
      <c r="Q37" s="22">
        <v>0</v>
      </c>
      <c r="R37" s="22">
        <v>0</v>
      </c>
      <c r="S37" s="22">
        <v>3599001</v>
      </c>
      <c r="T37" s="22">
        <v>2470412.91</v>
      </c>
      <c r="U37" s="23">
        <f t="shared" si="0"/>
        <v>0.68641628885349026</v>
      </c>
      <c r="V37" s="22">
        <v>1381310.26</v>
      </c>
      <c r="W37" s="23">
        <f t="shared" si="1"/>
        <v>0.38380379999894415</v>
      </c>
      <c r="X37" s="22">
        <v>1381310.26</v>
      </c>
      <c r="Y37" s="23">
        <f t="shared" si="2"/>
        <v>0.38380379999894415</v>
      </c>
    </row>
    <row r="38" spans="2:25" ht="51" x14ac:dyDescent="0.2">
      <c r="B38" s="20" t="s">
        <v>72</v>
      </c>
      <c r="C38" s="21" t="s">
        <v>73</v>
      </c>
      <c r="D38" s="20" t="s">
        <v>95</v>
      </c>
      <c r="E38" s="20" t="s">
        <v>96</v>
      </c>
      <c r="F38" s="20" t="s">
        <v>60</v>
      </c>
      <c r="G38" s="20" t="s">
        <v>97</v>
      </c>
      <c r="H38" s="20">
        <v>10</v>
      </c>
      <c r="I38" s="20">
        <v>307</v>
      </c>
      <c r="J38" s="20" t="s">
        <v>76</v>
      </c>
      <c r="K38" s="20">
        <v>3</v>
      </c>
      <c r="L38" s="22">
        <v>0</v>
      </c>
      <c r="M38" s="22">
        <v>390000</v>
      </c>
      <c r="N38" s="22">
        <v>0</v>
      </c>
      <c r="O38" s="22">
        <v>390000</v>
      </c>
      <c r="P38" s="22">
        <v>0</v>
      </c>
      <c r="Q38" s="22">
        <v>0</v>
      </c>
      <c r="R38" s="22">
        <v>0</v>
      </c>
      <c r="S38" s="22">
        <v>390000</v>
      </c>
      <c r="T38" s="22">
        <v>233620</v>
      </c>
      <c r="U38" s="23">
        <f t="shared" si="0"/>
        <v>0.59902564102564104</v>
      </c>
      <c r="V38" s="22">
        <v>0</v>
      </c>
      <c r="W38" s="23">
        <f t="shared" si="1"/>
        <v>0</v>
      </c>
      <c r="X38" s="22">
        <v>0</v>
      </c>
      <c r="Y38" s="23">
        <f t="shared" si="2"/>
        <v>0</v>
      </c>
    </row>
    <row r="39" spans="2:25" ht="63.75" x14ac:dyDescent="0.2">
      <c r="B39" s="20" t="s">
        <v>98</v>
      </c>
      <c r="C39" s="21" t="s">
        <v>99</v>
      </c>
      <c r="D39" s="20" t="s">
        <v>95</v>
      </c>
      <c r="E39" s="20" t="s">
        <v>100</v>
      </c>
      <c r="F39" s="20" t="s">
        <v>60</v>
      </c>
      <c r="G39" s="20" t="s">
        <v>101</v>
      </c>
      <c r="H39" s="20">
        <v>10</v>
      </c>
      <c r="I39" s="20">
        <v>101</v>
      </c>
      <c r="J39" s="20" t="s">
        <v>48</v>
      </c>
      <c r="K39" s="20">
        <v>3</v>
      </c>
      <c r="L39" s="22">
        <v>766000</v>
      </c>
      <c r="M39" s="22">
        <v>0</v>
      </c>
      <c r="N39" s="22">
        <v>0</v>
      </c>
      <c r="O39" s="22">
        <v>766000</v>
      </c>
      <c r="P39" s="22">
        <v>0</v>
      </c>
      <c r="Q39" s="22">
        <v>0</v>
      </c>
      <c r="R39" s="22">
        <v>0</v>
      </c>
      <c r="S39" s="22">
        <v>766000</v>
      </c>
      <c r="T39" s="22">
        <v>510786.23</v>
      </c>
      <c r="U39" s="23">
        <f t="shared" si="0"/>
        <v>0.6668227545691906</v>
      </c>
      <c r="V39" s="22">
        <v>499629.98</v>
      </c>
      <c r="W39" s="23">
        <f t="shared" si="1"/>
        <v>0.65225845953002604</v>
      </c>
      <c r="X39" s="22">
        <v>499629.98</v>
      </c>
      <c r="Y39" s="23">
        <f t="shared" si="2"/>
        <v>0.65225845953002604</v>
      </c>
    </row>
    <row r="40" spans="2:25" ht="63.75" x14ac:dyDescent="0.2">
      <c r="B40" s="20" t="s">
        <v>98</v>
      </c>
      <c r="C40" s="21" t="s">
        <v>99</v>
      </c>
      <c r="D40" s="20" t="s">
        <v>95</v>
      </c>
      <c r="E40" s="20" t="s">
        <v>100</v>
      </c>
      <c r="F40" s="20" t="s">
        <v>60</v>
      </c>
      <c r="G40" s="20" t="s">
        <v>101</v>
      </c>
      <c r="H40" s="20">
        <v>10</v>
      </c>
      <c r="I40" s="20">
        <v>301</v>
      </c>
      <c r="J40" s="20" t="s">
        <v>48</v>
      </c>
      <c r="K40" s="20">
        <v>3</v>
      </c>
      <c r="L40" s="22">
        <v>0</v>
      </c>
      <c r="M40" s="22">
        <v>624313.04</v>
      </c>
      <c r="N40" s="22">
        <v>0</v>
      </c>
      <c r="O40" s="22">
        <v>624313.04</v>
      </c>
      <c r="P40" s="22">
        <v>0</v>
      </c>
      <c r="Q40" s="22">
        <v>0</v>
      </c>
      <c r="R40" s="22">
        <v>0</v>
      </c>
      <c r="S40" s="22">
        <v>624313.04</v>
      </c>
      <c r="T40" s="22">
        <v>180239.35999999999</v>
      </c>
      <c r="U40" s="23">
        <f t="shared" si="0"/>
        <v>0.28870029688952192</v>
      </c>
      <c r="V40" s="22">
        <v>122239.36</v>
      </c>
      <c r="W40" s="23">
        <f t="shared" si="1"/>
        <v>0.19579818483368536</v>
      </c>
      <c r="X40" s="22">
        <v>122239.36</v>
      </c>
      <c r="Y40" s="23">
        <f t="shared" si="2"/>
        <v>0.19579818483368536</v>
      </c>
    </row>
    <row r="41" spans="2:25" ht="38.25" x14ac:dyDescent="0.2">
      <c r="B41" s="20" t="s">
        <v>102</v>
      </c>
      <c r="C41" s="21" t="s">
        <v>103</v>
      </c>
      <c r="D41" s="20" t="s">
        <v>62</v>
      </c>
      <c r="E41" s="20" t="s">
        <v>104</v>
      </c>
      <c r="F41" s="20" t="s">
        <v>60</v>
      </c>
      <c r="G41" s="20" t="s">
        <v>105</v>
      </c>
      <c r="H41" s="20">
        <v>10</v>
      </c>
      <c r="I41" s="20">
        <v>107</v>
      </c>
      <c r="J41" s="20" t="s">
        <v>76</v>
      </c>
      <c r="K41" s="20">
        <v>3</v>
      </c>
      <c r="L41" s="22">
        <v>7283000</v>
      </c>
      <c r="M41" s="22">
        <v>0</v>
      </c>
      <c r="N41" s="22">
        <v>0</v>
      </c>
      <c r="O41" s="22">
        <v>7283000</v>
      </c>
      <c r="P41" s="22">
        <v>0</v>
      </c>
      <c r="Q41" s="22">
        <v>0</v>
      </c>
      <c r="R41" s="22">
        <v>0</v>
      </c>
      <c r="S41" s="22">
        <v>7283000</v>
      </c>
      <c r="T41" s="22">
        <v>6362061.9500000002</v>
      </c>
      <c r="U41" s="23">
        <f t="shared" si="0"/>
        <v>0.87354962927365098</v>
      </c>
      <c r="V41" s="22">
        <v>5371177</v>
      </c>
      <c r="W41" s="23">
        <f t="shared" si="1"/>
        <v>0.73749512563504049</v>
      </c>
      <c r="X41" s="22">
        <v>5371177</v>
      </c>
      <c r="Y41" s="23">
        <f t="shared" si="2"/>
        <v>0.73749512563504049</v>
      </c>
    </row>
    <row r="42" spans="2:25" ht="38.25" x14ac:dyDescent="0.2">
      <c r="B42" s="20" t="s">
        <v>106</v>
      </c>
      <c r="C42" s="21" t="s">
        <v>107</v>
      </c>
      <c r="D42" s="20" t="s">
        <v>108</v>
      </c>
      <c r="E42" s="20" t="s">
        <v>109</v>
      </c>
      <c r="F42" s="20" t="s">
        <v>60</v>
      </c>
      <c r="G42" s="20" t="s">
        <v>110</v>
      </c>
      <c r="H42" s="20">
        <v>10</v>
      </c>
      <c r="I42" s="20">
        <v>107</v>
      </c>
      <c r="J42" s="20" t="s">
        <v>76</v>
      </c>
      <c r="K42" s="20">
        <v>3</v>
      </c>
      <c r="L42" s="22">
        <v>122000</v>
      </c>
      <c r="M42" s="22">
        <v>300000</v>
      </c>
      <c r="N42" s="22">
        <v>0</v>
      </c>
      <c r="O42" s="22">
        <v>422000</v>
      </c>
      <c r="P42" s="22">
        <v>0</v>
      </c>
      <c r="Q42" s="22">
        <v>0</v>
      </c>
      <c r="R42" s="22">
        <v>0</v>
      </c>
      <c r="S42" s="22">
        <v>422000</v>
      </c>
      <c r="T42" s="22">
        <v>229243.02</v>
      </c>
      <c r="U42" s="23">
        <f t="shared" si="0"/>
        <v>0.54322990521327008</v>
      </c>
      <c r="V42" s="22">
        <v>207388.68</v>
      </c>
      <c r="W42" s="23">
        <f t="shared" si="1"/>
        <v>0.49144236966824645</v>
      </c>
      <c r="X42" s="22">
        <v>207388.68</v>
      </c>
      <c r="Y42" s="23">
        <f t="shared" si="2"/>
        <v>0.49144236966824645</v>
      </c>
    </row>
    <row r="43" spans="2:25" ht="39" thickBot="1" x14ac:dyDescent="0.25">
      <c r="B43" s="20" t="s">
        <v>106</v>
      </c>
      <c r="C43" s="21" t="s">
        <v>107</v>
      </c>
      <c r="D43" s="20" t="s">
        <v>108</v>
      </c>
      <c r="E43" s="20" t="s">
        <v>109</v>
      </c>
      <c r="F43" s="20" t="s">
        <v>60</v>
      </c>
      <c r="G43" s="20" t="s">
        <v>110</v>
      </c>
      <c r="H43" s="20">
        <v>10</v>
      </c>
      <c r="I43" s="20">
        <v>107</v>
      </c>
      <c r="J43" s="20" t="s">
        <v>76</v>
      </c>
      <c r="K43" s="20">
        <v>4</v>
      </c>
      <c r="L43" s="22">
        <v>3500000</v>
      </c>
      <c r="M43" s="22">
        <v>0</v>
      </c>
      <c r="N43" s="22">
        <v>300000</v>
      </c>
      <c r="O43" s="22">
        <v>3200000</v>
      </c>
      <c r="P43" s="22">
        <v>0</v>
      </c>
      <c r="Q43" s="22">
        <v>0</v>
      </c>
      <c r="R43" s="22">
        <v>0</v>
      </c>
      <c r="S43" s="22">
        <v>3200000</v>
      </c>
      <c r="T43" s="22">
        <v>1611617.06</v>
      </c>
      <c r="U43" s="23">
        <f t="shared" ref="U43:U44" si="3">IFERROR(T43/$S43,"")</f>
        <v>0.50363033125000001</v>
      </c>
      <c r="V43" s="22">
        <v>1169332.3899999999</v>
      </c>
      <c r="W43" s="23">
        <f t="shared" si="1"/>
        <v>0.36541637187499998</v>
      </c>
      <c r="X43" s="22">
        <v>1169332.3899999999</v>
      </c>
      <c r="Y43" s="23">
        <f t="shared" si="2"/>
        <v>0.36541637187499998</v>
      </c>
    </row>
    <row r="44" spans="2:25" ht="13.5" thickTop="1" x14ac:dyDescent="0.2">
      <c r="B44" s="38" t="s">
        <v>41</v>
      </c>
      <c r="C44" s="39"/>
      <c r="D44" s="38"/>
      <c r="E44" s="86"/>
      <c r="F44" s="38"/>
      <c r="G44" s="38"/>
      <c r="H44" s="38"/>
      <c r="I44" s="38"/>
      <c r="J44" s="38"/>
      <c r="K44" s="38"/>
      <c r="L44" s="81">
        <f t="shared" ref="L44:T44" si="4">SUM(L5:L43)</f>
        <v>1389877704</v>
      </c>
      <c r="M44" s="81">
        <f t="shared" si="4"/>
        <v>128606171.13000001</v>
      </c>
      <c r="N44" s="81">
        <f t="shared" si="4"/>
        <v>33133610</v>
      </c>
      <c r="O44" s="81">
        <f t="shared" si="4"/>
        <v>1485350265.1299999</v>
      </c>
      <c r="P44" s="81">
        <f t="shared" si="4"/>
        <v>0</v>
      </c>
      <c r="Q44" s="81">
        <f t="shared" si="4"/>
        <v>0</v>
      </c>
      <c r="R44" s="81">
        <f t="shared" si="4"/>
        <v>-230642.15</v>
      </c>
      <c r="S44" s="81">
        <f t="shared" si="4"/>
        <v>1485119622.9799998</v>
      </c>
      <c r="T44" s="81">
        <f t="shared" si="4"/>
        <v>1351499535.8399999</v>
      </c>
      <c r="U44" s="41">
        <f t="shared" si="3"/>
        <v>0.91002739101118235</v>
      </c>
      <c r="V44" s="81">
        <f>SUM(V5:V43)</f>
        <v>1293343027.2700002</v>
      </c>
      <c r="W44" s="41">
        <f t="shared" si="1"/>
        <v>0.87086791343771619</v>
      </c>
      <c r="X44" s="81">
        <f>SUM(X5:X43)</f>
        <v>1287188822.6500003</v>
      </c>
      <c r="Y44" s="41">
        <f t="shared" si="2"/>
        <v>0.86672400171183717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 xml:space="preserve">&amp;LPODER JUDICIÁRIO
ÓRGÃO: 04000 - TRIBUNAL DE JUSTIÇA
DATA DE REFERÊNCIA: DEZ/2021
</oddHeader>
  </headerFooter>
  <ignoredErrors>
    <ignoredError sqref="B5:T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2"/>
  <sheetViews>
    <sheetView showGridLines="0" topLeftCell="J28" workbookViewId="0">
      <selection activeCell="V32" sqref="V32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140625" style="2" bestFit="1" customWidth="1"/>
    <col min="13" max="14" width="12.28515625" style="2" bestFit="1" customWidth="1"/>
    <col min="15" max="15" width="16.28515625" style="2" bestFit="1" customWidth="1"/>
    <col min="16" max="16" width="13.5703125" style="2" bestFit="1" customWidth="1"/>
    <col min="17" max="17" width="8" style="2" bestFit="1" customWidth="1"/>
    <col min="18" max="18" width="9.85546875" style="2" bestFit="1" customWidth="1"/>
    <col min="19" max="19" width="16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87" t="s">
        <v>1</v>
      </c>
      <c r="M2" s="100" t="s">
        <v>2</v>
      </c>
      <c r="N2" s="101"/>
      <c r="O2" s="87" t="s">
        <v>3</v>
      </c>
      <c r="P2" s="87" t="s">
        <v>4</v>
      </c>
      <c r="Q2" s="89" t="s">
        <v>5</v>
      </c>
      <c r="R2" s="99"/>
      <c r="S2" s="87" t="s">
        <v>6</v>
      </c>
      <c r="T2" s="89" t="s">
        <v>7</v>
      </c>
      <c r="U2" s="90"/>
      <c r="V2" s="91"/>
      <c r="W2" s="90"/>
      <c r="X2" s="91"/>
      <c r="Y2" s="92"/>
    </row>
    <row r="3" spans="2:25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88"/>
      <c r="M3" s="4" t="s">
        <v>15</v>
      </c>
      <c r="N3" s="4" t="s">
        <v>16</v>
      </c>
      <c r="O3" s="88"/>
      <c r="P3" s="88"/>
      <c r="Q3" s="5" t="s">
        <v>17</v>
      </c>
      <c r="R3" s="5" t="s">
        <v>18</v>
      </c>
      <c r="S3" s="88"/>
      <c r="T3" s="6" t="s">
        <v>19</v>
      </c>
      <c r="U3" s="7" t="s">
        <v>20</v>
      </c>
      <c r="V3" s="6" t="s">
        <v>21</v>
      </c>
      <c r="W3" s="8" t="s">
        <v>20</v>
      </c>
      <c r="X3" s="9" t="s">
        <v>22</v>
      </c>
      <c r="Y3" s="8" t="s">
        <v>20</v>
      </c>
    </row>
    <row r="4" spans="2:25" ht="13.5" thickBot="1" x14ac:dyDescent="0.3">
      <c r="B4" s="10" t="s">
        <v>23</v>
      </c>
      <c r="C4" s="10" t="s">
        <v>24</v>
      </c>
      <c r="D4" s="96"/>
      <c r="E4" s="96"/>
      <c r="F4" s="10" t="s">
        <v>25</v>
      </c>
      <c r="G4" s="10" t="s">
        <v>26</v>
      </c>
      <c r="H4" s="96"/>
      <c r="I4" s="10" t="s">
        <v>23</v>
      </c>
      <c r="J4" s="10" t="s">
        <v>24</v>
      </c>
      <c r="K4" s="96"/>
      <c r="L4" s="10" t="s">
        <v>27</v>
      </c>
      <c r="M4" s="12" t="s">
        <v>28</v>
      </c>
      <c r="N4" s="12" t="s">
        <v>29</v>
      </c>
      <c r="O4" s="12" t="s">
        <v>30</v>
      </c>
      <c r="P4" s="12" t="s">
        <v>31</v>
      </c>
      <c r="Q4" s="12" t="s">
        <v>32</v>
      </c>
      <c r="R4" s="12" t="s">
        <v>33</v>
      </c>
      <c r="S4" s="10" t="s">
        <v>34</v>
      </c>
      <c r="T4" s="13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5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4159333.22</v>
      </c>
      <c r="U5" s="19">
        <f t="shared" ref="U5:U31" si="0">IFERROR(T5/$S5,"")</f>
        <v>0.15422944996966087</v>
      </c>
      <c r="V5" s="18">
        <v>4159333.22</v>
      </c>
      <c r="W5" s="19">
        <f t="shared" ref="W5:W31" si="1">IFERROR(V5/$S5,"")</f>
        <v>0.15422944996966087</v>
      </c>
      <c r="X5" s="18">
        <v>4159333.22</v>
      </c>
      <c r="Y5" s="19">
        <f t="shared" ref="Y5:Y31" si="2">IFERROR(X5/$S5,"")</f>
        <v>0.15422944996966087</v>
      </c>
    </row>
    <row r="6" spans="2:25" ht="63.75" x14ac:dyDescent="0.25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21252445.039999999</v>
      </c>
      <c r="U6" s="23">
        <f t="shared" si="0"/>
        <v>0.15166001721731889</v>
      </c>
      <c r="V6" s="22">
        <v>21252445.039999999</v>
      </c>
      <c r="W6" s="23">
        <f t="shared" si="1"/>
        <v>0.15166001721731889</v>
      </c>
      <c r="X6" s="22">
        <v>21252445.039999999</v>
      </c>
      <c r="Y6" s="23">
        <f t="shared" si="2"/>
        <v>0.15166001721731889</v>
      </c>
    </row>
    <row r="7" spans="2:25" ht="76.5" x14ac:dyDescent="0.25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506920.15</v>
      </c>
      <c r="U7" s="23">
        <f t="shared" si="0"/>
        <v>0.14961954640131922</v>
      </c>
      <c r="V7" s="22">
        <v>506920.15</v>
      </c>
      <c r="W7" s="23">
        <f t="shared" si="1"/>
        <v>0.14961954640131922</v>
      </c>
      <c r="X7" s="22">
        <v>506920.15</v>
      </c>
      <c r="Y7" s="23">
        <f t="shared" si="2"/>
        <v>0.14961954640131922</v>
      </c>
    </row>
    <row r="8" spans="2:25" ht="51" x14ac:dyDescent="0.25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0</v>
      </c>
      <c r="U8" s="23">
        <f t="shared" si="0"/>
        <v>0</v>
      </c>
      <c r="V8" s="22">
        <v>0</v>
      </c>
      <c r="W8" s="23">
        <f t="shared" si="1"/>
        <v>0</v>
      </c>
      <c r="X8" s="22">
        <v>0</v>
      </c>
      <c r="Y8" s="23">
        <f t="shared" si="2"/>
        <v>0</v>
      </c>
    </row>
    <row r="9" spans="2:25" ht="51" x14ac:dyDescent="0.25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5067073.4400000004</v>
      </c>
      <c r="U9" s="23">
        <f t="shared" si="0"/>
        <v>0.12741287469453541</v>
      </c>
      <c r="V9" s="22">
        <v>5067073.4400000004</v>
      </c>
      <c r="W9" s="23">
        <f t="shared" si="1"/>
        <v>0.12741287469453541</v>
      </c>
      <c r="X9" s="22">
        <v>5067073.4400000004</v>
      </c>
      <c r="Y9" s="23">
        <f t="shared" si="2"/>
        <v>0.12741287469453541</v>
      </c>
    </row>
    <row r="10" spans="2:25" ht="38.25" x14ac:dyDescent="0.25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123821461.08</v>
      </c>
      <c r="U10" s="23">
        <f t="shared" si="0"/>
        <v>0.15417817024542657</v>
      </c>
      <c r="V10" s="22">
        <v>123793421.39</v>
      </c>
      <c r="W10" s="23">
        <f t="shared" si="1"/>
        <v>0.15414325620014929</v>
      </c>
      <c r="X10" s="22">
        <v>123793421.39</v>
      </c>
      <c r="Y10" s="23">
        <f t="shared" si="2"/>
        <v>0.15414325620014929</v>
      </c>
    </row>
    <row r="11" spans="2:25" ht="38.25" x14ac:dyDescent="0.25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0</v>
      </c>
      <c r="O11" s="22">
        <v>128947054</v>
      </c>
      <c r="P11" s="22">
        <v>0</v>
      </c>
      <c r="Q11" s="22">
        <v>0</v>
      </c>
      <c r="R11" s="22">
        <v>0</v>
      </c>
      <c r="S11" s="22">
        <v>128947054</v>
      </c>
      <c r="T11" s="22">
        <v>32643426.920000002</v>
      </c>
      <c r="U11" s="23">
        <f t="shared" si="0"/>
        <v>0.25315372400830499</v>
      </c>
      <c r="V11" s="22">
        <v>14367163.07</v>
      </c>
      <c r="W11" s="23">
        <f t="shared" si="1"/>
        <v>0.11141908732556233</v>
      </c>
      <c r="X11" s="22">
        <v>14366481.710000001</v>
      </c>
      <c r="Y11" s="23">
        <f t="shared" si="2"/>
        <v>0.11141380329635139</v>
      </c>
    </row>
    <row r="12" spans="2:25" ht="38.25" x14ac:dyDescent="0.25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0</v>
      </c>
      <c r="N12" s="22">
        <v>0</v>
      </c>
      <c r="O12" s="22">
        <v>2785000</v>
      </c>
      <c r="P12" s="22">
        <v>0</v>
      </c>
      <c r="Q12" s="22">
        <v>0</v>
      </c>
      <c r="R12" s="22">
        <v>0</v>
      </c>
      <c r="S12" s="22">
        <v>2785000</v>
      </c>
      <c r="T12" s="22">
        <v>1689588.9</v>
      </c>
      <c r="U12" s="23">
        <f t="shared" si="0"/>
        <v>0.60667464991023334</v>
      </c>
      <c r="V12" s="22">
        <v>0</v>
      </c>
      <c r="W12" s="23">
        <f t="shared" si="1"/>
        <v>0</v>
      </c>
      <c r="X12" s="22">
        <v>0</v>
      </c>
      <c r="Y12" s="23">
        <f t="shared" si="2"/>
        <v>0</v>
      </c>
    </row>
    <row r="13" spans="2:25" ht="51" x14ac:dyDescent="0.25">
      <c r="B13" s="20" t="s">
        <v>42</v>
      </c>
      <c r="C13" s="21" t="s">
        <v>43</v>
      </c>
      <c r="D13" s="20" t="s">
        <v>65</v>
      </c>
      <c r="E13" s="20" t="s">
        <v>66</v>
      </c>
      <c r="F13" s="20" t="s">
        <v>60</v>
      </c>
      <c r="G13" s="20" t="s">
        <v>67</v>
      </c>
      <c r="H13" s="20">
        <v>10</v>
      </c>
      <c r="I13" s="20">
        <v>101</v>
      </c>
      <c r="J13" s="20" t="s">
        <v>48</v>
      </c>
      <c r="K13" s="20">
        <v>3</v>
      </c>
      <c r="L13" s="22">
        <v>739018</v>
      </c>
      <c r="M13" s="22">
        <v>0</v>
      </c>
      <c r="N13" s="22">
        <v>0</v>
      </c>
      <c r="O13" s="22">
        <v>739018</v>
      </c>
      <c r="P13" s="22">
        <v>0</v>
      </c>
      <c r="Q13" s="22">
        <v>0</v>
      </c>
      <c r="R13" s="22">
        <v>0</v>
      </c>
      <c r="S13" s="22">
        <v>739018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38.25" x14ac:dyDescent="0.25">
      <c r="B14" s="20" t="s">
        <v>68</v>
      </c>
      <c r="C14" s="21" t="s">
        <v>69</v>
      </c>
      <c r="D14" s="20" t="s">
        <v>62</v>
      </c>
      <c r="E14" s="20" t="s">
        <v>70</v>
      </c>
      <c r="F14" s="20" t="s">
        <v>60</v>
      </c>
      <c r="G14" s="20" t="s">
        <v>71</v>
      </c>
      <c r="H14" s="20">
        <v>10</v>
      </c>
      <c r="I14" s="20">
        <v>101</v>
      </c>
      <c r="J14" s="20" t="s">
        <v>48</v>
      </c>
      <c r="K14" s="20">
        <v>3</v>
      </c>
      <c r="L14" s="22">
        <v>23967000</v>
      </c>
      <c r="M14" s="22">
        <v>0</v>
      </c>
      <c r="N14" s="22">
        <v>0</v>
      </c>
      <c r="O14" s="22">
        <v>23967000</v>
      </c>
      <c r="P14" s="22">
        <v>0</v>
      </c>
      <c r="Q14" s="22">
        <v>0</v>
      </c>
      <c r="R14" s="22">
        <v>0</v>
      </c>
      <c r="S14" s="22">
        <v>23967000</v>
      </c>
      <c r="T14" s="22">
        <v>17623137.77</v>
      </c>
      <c r="U14" s="23">
        <f t="shared" si="0"/>
        <v>0.73530845621062291</v>
      </c>
      <c r="V14" s="22">
        <v>626344.72</v>
      </c>
      <c r="W14" s="23">
        <f t="shared" si="1"/>
        <v>2.6133630408478322E-2</v>
      </c>
      <c r="X14" s="22">
        <v>617344.72</v>
      </c>
      <c r="Y14" s="23">
        <f t="shared" si="2"/>
        <v>2.5758114073517753E-2</v>
      </c>
    </row>
    <row r="15" spans="2:25" ht="63.75" x14ac:dyDescent="0.25">
      <c r="B15" s="20" t="s">
        <v>72</v>
      </c>
      <c r="C15" s="21" t="s">
        <v>73</v>
      </c>
      <c r="D15" s="20" t="s">
        <v>62</v>
      </c>
      <c r="E15" s="20" t="s">
        <v>74</v>
      </c>
      <c r="F15" s="20" t="s">
        <v>60</v>
      </c>
      <c r="G15" s="20" t="s">
        <v>75</v>
      </c>
      <c r="H15" s="20">
        <v>10</v>
      </c>
      <c r="I15" s="20">
        <v>107</v>
      </c>
      <c r="J15" s="20" t="s">
        <v>76</v>
      </c>
      <c r="K15" s="20">
        <v>3</v>
      </c>
      <c r="L15" s="22">
        <v>0</v>
      </c>
      <c r="M15" s="22">
        <v>9820610</v>
      </c>
      <c r="N15" s="22">
        <v>0</v>
      </c>
      <c r="O15" s="22">
        <v>9820610</v>
      </c>
      <c r="P15" s="22">
        <v>0</v>
      </c>
      <c r="Q15" s="22">
        <v>0</v>
      </c>
      <c r="R15" s="22">
        <v>0</v>
      </c>
      <c r="S15" s="22">
        <v>9820610</v>
      </c>
      <c r="T15" s="22">
        <v>1061764.49</v>
      </c>
      <c r="U15" s="23">
        <f t="shared" si="0"/>
        <v>0.10811594086314394</v>
      </c>
      <c r="V15" s="22">
        <v>10400</v>
      </c>
      <c r="W15" s="23">
        <f t="shared" si="1"/>
        <v>1.0589973535248829E-3</v>
      </c>
      <c r="X15" s="22">
        <v>0</v>
      </c>
      <c r="Y15" s="23">
        <f t="shared" si="2"/>
        <v>0</v>
      </c>
    </row>
    <row r="16" spans="2:25" ht="63.75" x14ac:dyDescent="0.25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4</v>
      </c>
      <c r="L16" s="22">
        <v>9820610</v>
      </c>
      <c r="M16" s="22">
        <v>0</v>
      </c>
      <c r="N16" s="22">
        <v>9820610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3" t="str">
        <f t="shared" si="0"/>
        <v/>
      </c>
      <c r="V16" s="22">
        <v>0</v>
      </c>
      <c r="W16" s="23" t="str">
        <f t="shared" si="1"/>
        <v/>
      </c>
      <c r="X16" s="22">
        <v>0</v>
      </c>
      <c r="Y16" s="23" t="str">
        <f t="shared" si="2"/>
        <v/>
      </c>
    </row>
    <row r="17" spans="2:25" ht="63.75" x14ac:dyDescent="0.25">
      <c r="B17" s="20" t="s">
        <v>72</v>
      </c>
      <c r="C17" s="21" t="s">
        <v>73</v>
      </c>
      <c r="D17" s="20" t="s">
        <v>62</v>
      </c>
      <c r="E17" s="20" t="s">
        <v>77</v>
      </c>
      <c r="F17" s="20" t="s">
        <v>60</v>
      </c>
      <c r="G17" s="20" t="s">
        <v>78</v>
      </c>
      <c r="H17" s="20">
        <v>10</v>
      </c>
      <c r="I17" s="20">
        <v>107</v>
      </c>
      <c r="J17" s="20" t="s">
        <v>76</v>
      </c>
      <c r="K17" s="20">
        <v>4</v>
      </c>
      <c r="L17" s="22">
        <v>450000</v>
      </c>
      <c r="M17" s="22">
        <v>0</v>
      </c>
      <c r="N17" s="22">
        <v>0</v>
      </c>
      <c r="O17" s="22">
        <v>450000</v>
      </c>
      <c r="P17" s="22">
        <v>0</v>
      </c>
      <c r="Q17" s="22">
        <v>0</v>
      </c>
      <c r="R17" s="22">
        <v>0</v>
      </c>
      <c r="S17" s="22">
        <v>450000</v>
      </c>
      <c r="T17" s="22">
        <v>0</v>
      </c>
      <c r="U17" s="23">
        <f t="shared" si="0"/>
        <v>0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5">
      <c r="B18" s="20" t="s">
        <v>72</v>
      </c>
      <c r="C18" s="21" t="s">
        <v>73</v>
      </c>
      <c r="D18" s="20" t="s">
        <v>62</v>
      </c>
      <c r="E18" s="20" t="s">
        <v>79</v>
      </c>
      <c r="F18" s="20" t="s">
        <v>60</v>
      </c>
      <c r="G18" s="20" t="s">
        <v>80</v>
      </c>
      <c r="H18" s="20">
        <v>10</v>
      </c>
      <c r="I18" s="20">
        <v>107</v>
      </c>
      <c r="J18" s="20" t="s">
        <v>76</v>
      </c>
      <c r="K18" s="20">
        <v>4</v>
      </c>
      <c r="L18" s="22">
        <v>600000</v>
      </c>
      <c r="M18" s="22">
        <v>0</v>
      </c>
      <c r="N18" s="22">
        <v>0</v>
      </c>
      <c r="O18" s="22">
        <v>600000</v>
      </c>
      <c r="P18" s="22">
        <v>0</v>
      </c>
      <c r="Q18" s="22">
        <v>0</v>
      </c>
      <c r="R18" s="22">
        <v>0</v>
      </c>
      <c r="S18" s="22">
        <v>600000</v>
      </c>
      <c r="T18" s="22">
        <v>0</v>
      </c>
      <c r="U18" s="23">
        <f t="shared" si="0"/>
        <v>0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5">
      <c r="B19" s="20" t="s">
        <v>72</v>
      </c>
      <c r="C19" s="21" t="s">
        <v>73</v>
      </c>
      <c r="D19" s="20" t="s">
        <v>62</v>
      </c>
      <c r="E19" s="20" t="s">
        <v>81</v>
      </c>
      <c r="F19" s="20" t="s">
        <v>60</v>
      </c>
      <c r="G19" s="20" t="s">
        <v>82</v>
      </c>
      <c r="H19" s="20">
        <v>10</v>
      </c>
      <c r="I19" s="20">
        <v>107</v>
      </c>
      <c r="J19" s="20" t="s">
        <v>76</v>
      </c>
      <c r="K19" s="20">
        <v>4</v>
      </c>
      <c r="L19" s="22">
        <v>3000000</v>
      </c>
      <c r="M19" s="22">
        <v>0</v>
      </c>
      <c r="N19" s="22">
        <v>0</v>
      </c>
      <c r="O19" s="22">
        <v>3000000</v>
      </c>
      <c r="P19" s="22">
        <v>0</v>
      </c>
      <c r="Q19" s="22">
        <v>0</v>
      </c>
      <c r="R19" s="22">
        <v>0</v>
      </c>
      <c r="S19" s="22">
        <v>3000000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5">
      <c r="B20" s="20" t="s">
        <v>72</v>
      </c>
      <c r="C20" s="21" t="s">
        <v>73</v>
      </c>
      <c r="D20" s="20" t="s">
        <v>62</v>
      </c>
      <c r="E20" s="20" t="s">
        <v>83</v>
      </c>
      <c r="F20" s="20" t="s">
        <v>60</v>
      </c>
      <c r="G20" s="20" t="s">
        <v>84</v>
      </c>
      <c r="H20" s="20">
        <v>10</v>
      </c>
      <c r="I20" s="20">
        <v>107</v>
      </c>
      <c r="J20" s="20" t="s">
        <v>76</v>
      </c>
      <c r="K20" s="20">
        <v>4</v>
      </c>
      <c r="L20" s="22">
        <v>1000000</v>
      </c>
      <c r="M20" s="22">
        <v>0</v>
      </c>
      <c r="N20" s="22">
        <v>0</v>
      </c>
      <c r="O20" s="22">
        <v>1000000</v>
      </c>
      <c r="P20" s="22">
        <v>0</v>
      </c>
      <c r="Q20" s="22">
        <v>0</v>
      </c>
      <c r="R20" s="22">
        <v>0</v>
      </c>
      <c r="S20" s="22">
        <v>1000000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5">
      <c r="B21" s="20" t="s">
        <v>72</v>
      </c>
      <c r="C21" s="21" t="s">
        <v>73</v>
      </c>
      <c r="D21" s="20" t="s">
        <v>62</v>
      </c>
      <c r="E21" s="20" t="s">
        <v>85</v>
      </c>
      <c r="F21" s="20" t="s">
        <v>60</v>
      </c>
      <c r="G21" s="20" t="s">
        <v>86</v>
      </c>
      <c r="H21" s="20">
        <v>10</v>
      </c>
      <c r="I21" s="20">
        <v>107</v>
      </c>
      <c r="J21" s="20" t="s">
        <v>76</v>
      </c>
      <c r="K21" s="20">
        <v>4</v>
      </c>
      <c r="L21" s="22">
        <v>90000</v>
      </c>
      <c r="M21" s="22">
        <v>0</v>
      </c>
      <c r="N21" s="22">
        <v>0</v>
      </c>
      <c r="O21" s="22">
        <v>90000</v>
      </c>
      <c r="P21" s="22">
        <v>0</v>
      </c>
      <c r="Q21" s="22">
        <v>0</v>
      </c>
      <c r="R21" s="22">
        <v>0</v>
      </c>
      <c r="S21" s="22">
        <v>90000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5">
      <c r="B22" s="20" t="s">
        <v>72</v>
      </c>
      <c r="C22" s="21" t="s">
        <v>73</v>
      </c>
      <c r="D22" s="20" t="s">
        <v>62</v>
      </c>
      <c r="E22" s="20" t="s">
        <v>87</v>
      </c>
      <c r="F22" s="20" t="s">
        <v>60</v>
      </c>
      <c r="G22" s="20" t="s">
        <v>88</v>
      </c>
      <c r="H22" s="20">
        <v>10</v>
      </c>
      <c r="I22" s="20">
        <v>107</v>
      </c>
      <c r="J22" s="20" t="s">
        <v>76</v>
      </c>
      <c r="K22" s="20">
        <v>4</v>
      </c>
      <c r="L22" s="22">
        <v>650000</v>
      </c>
      <c r="M22" s="22">
        <v>0</v>
      </c>
      <c r="N22" s="22">
        <v>0</v>
      </c>
      <c r="O22" s="22">
        <v>650000</v>
      </c>
      <c r="P22" s="22">
        <v>0</v>
      </c>
      <c r="Q22" s="22">
        <v>0</v>
      </c>
      <c r="R22" s="22">
        <v>0</v>
      </c>
      <c r="S22" s="22">
        <v>650000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5">
      <c r="B23" s="20" t="s">
        <v>72</v>
      </c>
      <c r="C23" s="21" t="s">
        <v>73</v>
      </c>
      <c r="D23" s="20" t="s">
        <v>62</v>
      </c>
      <c r="E23" s="20" t="s">
        <v>89</v>
      </c>
      <c r="F23" s="20" t="s">
        <v>60</v>
      </c>
      <c r="G23" s="20" t="s">
        <v>90</v>
      </c>
      <c r="H23" s="20">
        <v>10</v>
      </c>
      <c r="I23" s="20">
        <v>107</v>
      </c>
      <c r="J23" s="20" t="s">
        <v>76</v>
      </c>
      <c r="K23" s="20">
        <v>4</v>
      </c>
      <c r="L23" s="22">
        <v>2300000</v>
      </c>
      <c r="M23" s="22">
        <v>0</v>
      </c>
      <c r="N23" s="22">
        <v>0</v>
      </c>
      <c r="O23" s="22">
        <v>2300000</v>
      </c>
      <c r="P23" s="22">
        <v>0</v>
      </c>
      <c r="Q23" s="22">
        <v>0</v>
      </c>
      <c r="R23" s="22">
        <v>0</v>
      </c>
      <c r="S23" s="22">
        <v>2300000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91</v>
      </c>
      <c r="F24" s="20" t="s">
        <v>60</v>
      </c>
      <c r="G24" s="20" t="s">
        <v>92</v>
      </c>
      <c r="H24" s="20">
        <v>10</v>
      </c>
      <c r="I24" s="20">
        <v>107</v>
      </c>
      <c r="J24" s="20" t="s">
        <v>76</v>
      </c>
      <c r="K24" s="20">
        <v>4</v>
      </c>
      <c r="L24" s="22">
        <v>2350000</v>
      </c>
      <c r="M24" s="22">
        <v>0</v>
      </c>
      <c r="N24" s="22">
        <v>0</v>
      </c>
      <c r="O24" s="22">
        <v>2350000</v>
      </c>
      <c r="P24" s="22">
        <v>0</v>
      </c>
      <c r="Q24" s="22">
        <v>0</v>
      </c>
      <c r="R24" s="22">
        <v>0</v>
      </c>
      <c r="S24" s="22">
        <v>2350000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38.25" x14ac:dyDescent="0.25">
      <c r="B25" s="20" t="s">
        <v>72</v>
      </c>
      <c r="C25" s="21" t="s">
        <v>73</v>
      </c>
      <c r="D25" s="20" t="s">
        <v>62</v>
      </c>
      <c r="E25" s="20" t="s">
        <v>93</v>
      </c>
      <c r="F25" s="20" t="s">
        <v>60</v>
      </c>
      <c r="G25" s="20" t="s">
        <v>94</v>
      </c>
      <c r="H25" s="20">
        <v>10</v>
      </c>
      <c r="I25" s="20">
        <v>107</v>
      </c>
      <c r="J25" s="20" t="s">
        <v>76</v>
      </c>
      <c r="K25" s="20">
        <v>3</v>
      </c>
      <c r="L25" s="22">
        <v>104416966</v>
      </c>
      <c r="M25" s="22">
        <v>0</v>
      </c>
      <c r="N25" s="22">
        <v>0</v>
      </c>
      <c r="O25" s="22">
        <v>104416966</v>
      </c>
      <c r="P25" s="22">
        <v>0</v>
      </c>
      <c r="Q25" s="22">
        <v>0</v>
      </c>
      <c r="R25" s="22">
        <v>0</v>
      </c>
      <c r="S25" s="22">
        <v>104416966</v>
      </c>
      <c r="T25" s="22">
        <v>33297505.920000002</v>
      </c>
      <c r="U25" s="23">
        <f t="shared" si="0"/>
        <v>0.31888980493840435</v>
      </c>
      <c r="V25" s="22">
        <v>6601415.0899999999</v>
      </c>
      <c r="W25" s="23">
        <f t="shared" si="1"/>
        <v>6.3221671179375202E-2</v>
      </c>
      <c r="X25" s="22">
        <v>5672460.5199999996</v>
      </c>
      <c r="Y25" s="23">
        <f t="shared" si="2"/>
        <v>5.4325084680204166E-2</v>
      </c>
    </row>
    <row r="26" spans="2:25" ht="38.2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5302127</v>
      </c>
      <c r="M26" s="22">
        <v>0</v>
      </c>
      <c r="N26" s="22">
        <v>0</v>
      </c>
      <c r="O26" s="22">
        <v>5302127</v>
      </c>
      <c r="P26" s="22">
        <v>0</v>
      </c>
      <c r="Q26" s="22">
        <v>0</v>
      </c>
      <c r="R26" s="22">
        <v>0</v>
      </c>
      <c r="S26" s="22">
        <v>5302127</v>
      </c>
      <c r="T26" s="22">
        <v>383114.2</v>
      </c>
      <c r="U26" s="23">
        <f t="shared" si="0"/>
        <v>7.2256699999830254E-2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51" x14ac:dyDescent="0.25">
      <c r="B27" s="20" t="s">
        <v>72</v>
      </c>
      <c r="C27" s="21" t="s">
        <v>73</v>
      </c>
      <c r="D27" s="20" t="s">
        <v>95</v>
      </c>
      <c r="E27" s="20" t="s">
        <v>96</v>
      </c>
      <c r="F27" s="20" t="s">
        <v>60</v>
      </c>
      <c r="G27" s="20" t="s">
        <v>97</v>
      </c>
      <c r="H27" s="20">
        <v>10</v>
      </c>
      <c r="I27" s="20">
        <v>107</v>
      </c>
      <c r="J27" s="20" t="s">
        <v>76</v>
      </c>
      <c r="K27" s="20">
        <v>3</v>
      </c>
      <c r="L27" s="22">
        <v>3599001</v>
      </c>
      <c r="M27" s="22">
        <v>0</v>
      </c>
      <c r="N27" s="22">
        <v>0</v>
      </c>
      <c r="O27" s="22">
        <v>3599001</v>
      </c>
      <c r="P27" s="22">
        <v>0</v>
      </c>
      <c r="Q27" s="22">
        <v>0</v>
      </c>
      <c r="R27" s="22">
        <v>0</v>
      </c>
      <c r="S27" s="22">
        <v>3599001</v>
      </c>
      <c r="T27" s="22">
        <v>404468.42</v>
      </c>
      <c r="U27" s="23">
        <f t="shared" si="0"/>
        <v>0.1123835253171644</v>
      </c>
      <c r="V27" s="22">
        <v>104468.42</v>
      </c>
      <c r="W27" s="23">
        <f t="shared" si="1"/>
        <v>2.9027060564862303E-2</v>
      </c>
      <c r="X27" s="22">
        <v>102402.42</v>
      </c>
      <c r="Y27" s="23">
        <f t="shared" si="2"/>
        <v>2.845301237760145E-2</v>
      </c>
    </row>
    <row r="28" spans="2:25" ht="63.75" x14ac:dyDescent="0.25">
      <c r="B28" s="20" t="s">
        <v>98</v>
      </c>
      <c r="C28" s="21" t="s">
        <v>99</v>
      </c>
      <c r="D28" s="20" t="s">
        <v>95</v>
      </c>
      <c r="E28" s="20" t="s">
        <v>100</v>
      </c>
      <c r="F28" s="20" t="s">
        <v>60</v>
      </c>
      <c r="G28" s="20" t="s">
        <v>101</v>
      </c>
      <c r="H28" s="20">
        <v>10</v>
      </c>
      <c r="I28" s="20">
        <v>101</v>
      </c>
      <c r="J28" s="20" t="s">
        <v>48</v>
      </c>
      <c r="K28" s="20">
        <v>3</v>
      </c>
      <c r="L28" s="22">
        <v>766000</v>
      </c>
      <c r="M28" s="22">
        <v>0</v>
      </c>
      <c r="N28" s="22">
        <v>0</v>
      </c>
      <c r="O28" s="22">
        <v>766000</v>
      </c>
      <c r="P28" s="22">
        <v>0</v>
      </c>
      <c r="Q28" s="22">
        <v>0</v>
      </c>
      <c r="R28" s="22">
        <v>0</v>
      </c>
      <c r="S28" s="22">
        <v>766000</v>
      </c>
      <c r="T28" s="22">
        <v>16358.4</v>
      </c>
      <c r="U28" s="23">
        <f t="shared" si="0"/>
        <v>2.1355613577023497E-2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5">
      <c r="B29" s="20" t="s">
        <v>102</v>
      </c>
      <c r="C29" s="21" t="s">
        <v>103</v>
      </c>
      <c r="D29" s="20" t="s">
        <v>62</v>
      </c>
      <c r="E29" s="20" t="s">
        <v>104</v>
      </c>
      <c r="F29" s="20" t="s">
        <v>60</v>
      </c>
      <c r="G29" s="20" t="s">
        <v>105</v>
      </c>
      <c r="H29" s="20">
        <v>10</v>
      </c>
      <c r="I29" s="20">
        <v>107</v>
      </c>
      <c r="J29" s="20" t="s">
        <v>76</v>
      </c>
      <c r="K29" s="20">
        <v>3</v>
      </c>
      <c r="L29" s="22">
        <v>7283000</v>
      </c>
      <c r="M29" s="22">
        <v>0</v>
      </c>
      <c r="N29" s="22">
        <v>0</v>
      </c>
      <c r="O29" s="22">
        <v>7283000</v>
      </c>
      <c r="P29" s="22">
        <v>0</v>
      </c>
      <c r="Q29" s="22">
        <v>0</v>
      </c>
      <c r="R29" s="22">
        <v>0</v>
      </c>
      <c r="S29" s="22">
        <v>7283000</v>
      </c>
      <c r="T29" s="22">
        <v>5032061.95</v>
      </c>
      <c r="U29" s="23">
        <f t="shared" si="0"/>
        <v>0.69093257586159551</v>
      </c>
      <c r="V29" s="22">
        <v>457196.93</v>
      </c>
      <c r="W29" s="23">
        <f t="shared" si="1"/>
        <v>6.277590690649458E-2</v>
      </c>
      <c r="X29" s="22">
        <v>352726.18</v>
      </c>
      <c r="Y29" s="23">
        <f t="shared" si="2"/>
        <v>4.8431440340519015E-2</v>
      </c>
    </row>
    <row r="30" spans="2:25" ht="38.25" x14ac:dyDescent="0.25">
      <c r="B30" s="20" t="s">
        <v>106</v>
      </c>
      <c r="C30" s="21" t="s">
        <v>107</v>
      </c>
      <c r="D30" s="20" t="s">
        <v>108</v>
      </c>
      <c r="E30" s="20" t="s">
        <v>109</v>
      </c>
      <c r="F30" s="20" t="s">
        <v>60</v>
      </c>
      <c r="G30" s="20" t="s">
        <v>110</v>
      </c>
      <c r="H30" s="20">
        <v>10</v>
      </c>
      <c r="I30" s="20">
        <v>107</v>
      </c>
      <c r="J30" s="20" t="s">
        <v>76</v>
      </c>
      <c r="K30" s="20">
        <v>3</v>
      </c>
      <c r="L30" s="22">
        <v>122000</v>
      </c>
      <c r="M30" s="22">
        <v>0</v>
      </c>
      <c r="N30" s="22">
        <v>0</v>
      </c>
      <c r="O30" s="22">
        <v>122000</v>
      </c>
      <c r="P30" s="22">
        <v>0</v>
      </c>
      <c r="Q30" s="22">
        <v>0</v>
      </c>
      <c r="R30" s="22">
        <v>0</v>
      </c>
      <c r="S30" s="22">
        <v>122000</v>
      </c>
      <c r="T30" s="22">
        <v>65563.02</v>
      </c>
      <c r="U30" s="23">
        <f t="shared" si="0"/>
        <v>0.53740180327868858</v>
      </c>
      <c r="V30" s="22">
        <v>0</v>
      </c>
      <c r="W30" s="23">
        <f t="shared" si="1"/>
        <v>0</v>
      </c>
      <c r="X30" s="22">
        <v>0</v>
      </c>
      <c r="Y30" s="23">
        <f t="shared" si="2"/>
        <v>0</v>
      </c>
    </row>
    <row r="31" spans="2:25" ht="39" thickBot="1" x14ac:dyDescent="0.3">
      <c r="B31" s="20" t="s">
        <v>106</v>
      </c>
      <c r="C31" s="21" t="s">
        <v>107</v>
      </c>
      <c r="D31" s="20" t="s">
        <v>108</v>
      </c>
      <c r="E31" s="20" t="s">
        <v>109</v>
      </c>
      <c r="F31" s="20" t="s">
        <v>60</v>
      </c>
      <c r="G31" s="20" t="s">
        <v>110</v>
      </c>
      <c r="H31" s="20">
        <v>10</v>
      </c>
      <c r="I31" s="20">
        <v>107</v>
      </c>
      <c r="J31" s="20" t="s">
        <v>76</v>
      </c>
      <c r="K31" s="20">
        <v>4</v>
      </c>
      <c r="L31" s="22">
        <v>3500000</v>
      </c>
      <c r="M31" s="22">
        <v>0</v>
      </c>
      <c r="N31" s="22">
        <v>0</v>
      </c>
      <c r="O31" s="22">
        <v>3500000</v>
      </c>
      <c r="P31" s="22">
        <v>0</v>
      </c>
      <c r="Q31" s="22">
        <v>0</v>
      </c>
      <c r="R31" s="22">
        <v>0</v>
      </c>
      <c r="S31" s="22">
        <v>3500000</v>
      </c>
      <c r="T31" s="22">
        <v>281921.01</v>
      </c>
      <c r="U31" s="23">
        <f t="shared" si="0"/>
        <v>8.054886E-2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13.5" thickTop="1" x14ac:dyDescent="0.25">
      <c r="B32" s="38" t="s">
        <v>41</v>
      </c>
      <c r="C32" s="39"/>
      <c r="D32" s="38"/>
      <c r="E32" s="38"/>
      <c r="F32" s="38"/>
      <c r="G32" s="38"/>
      <c r="H32" s="38"/>
      <c r="I32" s="38"/>
      <c r="J32" s="38"/>
      <c r="K32" s="38"/>
      <c r="L32" s="40">
        <f t="shared" ref="L32:T32" si="3">SUM(L5:L31)</f>
        <v>1389877704</v>
      </c>
      <c r="M32" s="40">
        <f t="shared" si="3"/>
        <v>9820610</v>
      </c>
      <c r="N32" s="40">
        <f t="shared" si="3"/>
        <v>9820610</v>
      </c>
      <c r="O32" s="40">
        <f t="shared" si="3"/>
        <v>1389877704</v>
      </c>
      <c r="P32" s="40">
        <f t="shared" si="3"/>
        <v>0</v>
      </c>
      <c r="Q32" s="40">
        <f t="shared" si="3"/>
        <v>0</v>
      </c>
      <c r="R32" s="40">
        <f t="shared" si="3"/>
        <v>0</v>
      </c>
      <c r="S32" s="40">
        <f t="shared" si="3"/>
        <v>1389877704</v>
      </c>
      <c r="T32" s="40">
        <f t="shared" si="3"/>
        <v>247306143.93000004</v>
      </c>
      <c r="U32" s="41">
        <f t="shared" ref="U32" si="4">T32/$S32</f>
        <v>0.17793374425553057</v>
      </c>
      <c r="V32" s="40">
        <f>SUM(V5:V31)</f>
        <v>176946181.47</v>
      </c>
      <c r="W32" s="41">
        <f t="shared" ref="W32" si="5">V32/$S32</f>
        <v>0.1273106122652069</v>
      </c>
      <c r="X32" s="40">
        <f>SUM(X5:X31)</f>
        <v>175890608.79000002</v>
      </c>
      <c r="Y32" s="41">
        <f t="shared" ref="Y32" si="6">X32/$S32</f>
        <v>0.12655114063906159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0" orientation="landscape" r:id="rId1"/>
  <headerFooter>
    <oddHeader>&amp;LPODER JUDICIÁRIO
ÓRGÃO: 04000 - TRIBUNAL DE JUSTIÇA DO MARANHÃO
DATA DE REFERÊNCIA: FEV/2021
&amp;C
RESOLUÇÃO CNJ Nº 102 - ANEXO II - DOTAÇÃO E EXECUÇÃO ORÇAMENTÁRIA</oddHeader>
    <oddFooter>&amp;CPágina &amp;P de &amp;N</oddFooter>
  </headerFooter>
  <ignoredErrors>
    <ignoredError sqref="W5:W31 Y5:Y31" formula="1"/>
    <ignoredError sqref="B5:T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1"/>
  <sheetViews>
    <sheetView showGridLines="0" zoomScaleNormal="100" workbookViewId="0">
      <selection activeCell="E7" sqref="E7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87" t="s">
        <v>1</v>
      </c>
      <c r="M2" s="100" t="s">
        <v>2</v>
      </c>
      <c r="N2" s="101"/>
      <c r="O2" s="87" t="s">
        <v>3</v>
      </c>
      <c r="P2" s="87" t="s">
        <v>4</v>
      </c>
      <c r="Q2" s="89" t="s">
        <v>5</v>
      </c>
      <c r="R2" s="99"/>
      <c r="S2" s="87" t="s">
        <v>6</v>
      </c>
      <c r="T2" s="89" t="s">
        <v>7</v>
      </c>
      <c r="U2" s="90"/>
      <c r="V2" s="91"/>
      <c r="W2" s="90"/>
      <c r="X2" s="91"/>
      <c r="Y2" s="92"/>
    </row>
    <row r="3" spans="2:25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88"/>
      <c r="M3" s="4" t="s">
        <v>15</v>
      </c>
      <c r="N3" s="4" t="s">
        <v>16</v>
      </c>
      <c r="O3" s="88"/>
      <c r="P3" s="88"/>
      <c r="Q3" s="5" t="s">
        <v>17</v>
      </c>
      <c r="R3" s="5" t="s">
        <v>18</v>
      </c>
      <c r="S3" s="88"/>
      <c r="T3" s="6" t="s">
        <v>19</v>
      </c>
      <c r="U3" s="7" t="s">
        <v>20</v>
      </c>
      <c r="V3" s="6" t="s">
        <v>21</v>
      </c>
      <c r="W3" s="8" t="s">
        <v>20</v>
      </c>
      <c r="X3" s="9" t="s">
        <v>22</v>
      </c>
      <c r="Y3" s="8" t="s">
        <v>20</v>
      </c>
    </row>
    <row r="4" spans="2:25" ht="13.5" thickBot="1" x14ac:dyDescent="0.3">
      <c r="B4" s="10" t="s">
        <v>23</v>
      </c>
      <c r="C4" s="10" t="s">
        <v>24</v>
      </c>
      <c r="D4" s="96"/>
      <c r="E4" s="96"/>
      <c r="F4" s="10" t="s">
        <v>25</v>
      </c>
      <c r="G4" s="10" t="s">
        <v>26</v>
      </c>
      <c r="H4" s="96"/>
      <c r="I4" s="10" t="s">
        <v>23</v>
      </c>
      <c r="J4" s="10" t="s">
        <v>24</v>
      </c>
      <c r="K4" s="96"/>
      <c r="L4" s="10" t="s">
        <v>27</v>
      </c>
      <c r="M4" s="12" t="s">
        <v>28</v>
      </c>
      <c r="N4" s="12" t="s">
        <v>29</v>
      </c>
      <c r="O4" s="12" t="s">
        <v>30</v>
      </c>
      <c r="P4" s="12" t="s">
        <v>31</v>
      </c>
      <c r="Q4" s="12" t="s">
        <v>32</v>
      </c>
      <c r="R4" s="12" t="s">
        <v>33</v>
      </c>
      <c r="S4" s="10" t="s">
        <v>34</v>
      </c>
      <c r="T4" s="13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5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6273145.2300000004</v>
      </c>
      <c r="U5" s="19">
        <f t="shared" ref="U5:U40" si="0">IFERROR(T5/$S5,"")</f>
        <v>0.2326102976675434</v>
      </c>
      <c r="V5" s="18">
        <v>6273145.2300000004</v>
      </c>
      <c r="W5" s="19">
        <f t="shared" ref="W5:W40" si="1">IFERROR(V5/$S5,"")</f>
        <v>0.2326102976675434</v>
      </c>
      <c r="X5" s="18">
        <v>6273145.2300000004</v>
      </c>
      <c r="Y5" s="19">
        <f t="shared" ref="Y5:Y40" si="2">IFERROR(X5/$S5,"")</f>
        <v>0.2326102976675434</v>
      </c>
    </row>
    <row r="6" spans="2:25" ht="63.75" x14ac:dyDescent="0.25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31827829.920000002</v>
      </c>
      <c r="U6" s="23">
        <f t="shared" si="0"/>
        <v>0.22712724228068856</v>
      </c>
      <c r="V6" s="22">
        <v>31827829.920000002</v>
      </c>
      <c r="W6" s="23">
        <f t="shared" si="1"/>
        <v>0.22712724228068856</v>
      </c>
      <c r="X6" s="22">
        <v>31827829.920000002</v>
      </c>
      <c r="Y6" s="23">
        <f t="shared" si="2"/>
        <v>0.22712724228068856</v>
      </c>
    </row>
    <row r="7" spans="2:25" ht="76.5" x14ac:dyDescent="0.25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759965.26</v>
      </c>
      <c r="U7" s="23">
        <f t="shared" si="0"/>
        <v>0.22430684099253231</v>
      </c>
      <c r="V7" s="22">
        <v>759965.26</v>
      </c>
      <c r="W7" s="23">
        <f t="shared" si="1"/>
        <v>0.22430684099253231</v>
      </c>
      <c r="X7" s="22">
        <v>759965.26</v>
      </c>
      <c r="Y7" s="23">
        <f t="shared" si="2"/>
        <v>0.22430684099253231</v>
      </c>
    </row>
    <row r="8" spans="2:25" ht="51" x14ac:dyDescent="0.25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0</v>
      </c>
      <c r="U8" s="23">
        <f t="shared" si="0"/>
        <v>0</v>
      </c>
      <c r="V8" s="22">
        <v>0</v>
      </c>
      <c r="W8" s="23">
        <f t="shared" si="1"/>
        <v>0</v>
      </c>
      <c r="X8" s="22">
        <v>0</v>
      </c>
      <c r="Y8" s="23">
        <f t="shared" si="2"/>
        <v>0</v>
      </c>
    </row>
    <row r="9" spans="2:25" ht="51" x14ac:dyDescent="0.25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7604799.4400000004</v>
      </c>
      <c r="U9" s="23">
        <f t="shared" si="0"/>
        <v>0.19122465257298363</v>
      </c>
      <c r="V9" s="22">
        <v>7604799.4400000004</v>
      </c>
      <c r="W9" s="23">
        <f t="shared" si="1"/>
        <v>0.19122465257298363</v>
      </c>
      <c r="X9" s="22">
        <v>7604799.4400000004</v>
      </c>
      <c r="Y9" s="23">
        <f t="shared" si="2"/>
        <v>0.19122465257298363</v>
      </c>
    </row>
    <row r="10" spans="2:25" ht="38.25" x14ac:dyDescent="0.25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184766060.02000001</v>
      </c>
      <c r="U10" s="23">
        <f t="shared" si="0"/>
        <v>0.23006426195322577</v>
      </c>
      <c r="V10" s="22">
        <v>184623054.53</v>
      </c>
      <c r="W10" s="23">
        <f t="shared" si="1"/>
        <v>0.22988619649840927</v>
      </c>
      <c r="X10" s="22">
        <v>184592031.52000001</v>
      </c>
      <c r="Y10" s="23">
        <f t="shared" si="2"/>
        <v>0.22984756772698642</v>
      </c>
    </row>
    <row r="11" spans="2:25" ht="38.25" x14ac:dyDescent="0.25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11600000</v>
      </c>
      <c r="O11" s="22">
        <v>117347054</v>
      </c>
      <c r="P11" s="22">
        <v>0</v>
      </c>
      <c r="Q11" s="22">
        <v>0</v>
      </c>
      <c r="R11" s="22">
        <v>-28493.97</v>
      </c>
      <c r="S11" s="22">
        <v>117318560.03</v>
      </c>
      <c r="T11" s="22">
        <v>40379571.380000003</v>
      </c>
      <c r="U11" s="23">
        <f t="shared" si="0"/>
        <v>0.34418741049731927</v>
      </c>
      <c r="V11" s="22">
        <v>22955640.649999999</v>
      </c>
      <c r="W11" s="23">
        <f t="shared" si="1"/>
        <v>0.19566930112447611</v>
      </c>
      <c r="X11" s="22">
        <v>22548526.59</v>
      </c>
      <c r="Y11" s="23">
        <f t="shared" si="2"/>
        <v>0.1921991420985224</v>
      </c>
    </row>
    <row r="12" spans="2:25" ht="38.25" x14ac:dyDescent="0.25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9000000</v>
      </c>
      <c r="N12" s="22">
        <v>0</v>
      </c>
      <c r="O12" s="22">
        <v>11785000</v>
      </c>
      <c r="P12" s="22">
        <v>0</v>
      </c>
      <c r="Q12" s="22">
        <v>0</v>
      </c>
      <c r="R12" s="22">
        <v>0</v>
      </c>
      <c r="S12" s="22">
        <v>11785000</v>
      </c>
      <c r="T12" s="22">
        <v>2469588.9</v>
      </c>
      <c r="U12" s="23">
        <f t="shared" si="0"/>
        <v>0.2095535765803988</v>
      </c>
      <c r="V12" s="22">
        <v>0</v>
      </c>
      <c r="W12" s="23">
        <f t="shared" si="1"/>
        <v>0</v>
      </c>
      <c r="X12" s="22">
        <v>0</v>
      </c>
      <c r="Y12" s="23">
        <f t="shared" si="2"/>
        <v>0</v>
      </c>
    </row>
    <row r="13" spans="2:25" ht="38.25" x14ac:dyDescent="0.25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51" x14ac:dyDescent="0.25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0</v>
      </c>
      <c r="U14" s="23">
        <f t="shared" si="0"/>
        <v>0</v>
      </c>
      <c r="V14" s="22">
        <v>0</v>
      </c>
      <c r="W14" s="23">
        <f t="shared" si="1"/>
        <v>0</v>
      </c>
      <c r="X14" s="22">
        <v>0</v>
      </c>
      <c r="Y14" s="23">
        <f t="shared" si="2"/>
        <v>0</v>
      </c>
    </row>
    <row r="15" spans="2:25" ht="38.25" x14ac:dyDescent="0.25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0</v>
      </c>
      <c r="N15" s="22">
        <v>0</v>
      </c>
      <c r="O15" s="22">
        <v>23967000</v>
      </c>
      <c r="P15" s="22">
        <v>0</v>
      </c>
      <c r="Q15" s="22">
        <v>0</v>
      </c>
      <c r="R15" s="22">
        <v>0</v>
      </c>
      <c r="S15" s="22">
        <v>23967000</v>
      </c>
      <c r="T15" s="22">
        <v>12170775.109999999</v>
      </c>
      <c r="U15" s="23">
        <f t="shared" si="0"/>
        <v>0.50781387365961528</v>
      </c>
      <c r="V15" s="22">
        <v>3881380.75</v>
      </c>
      <c r="W15" s="23">
        <f t="shared" si="1"/>
        <v>0.16194687486961237</v>
      </c>
      <c r="X15" s="22">
        <v>3874721.52</v>
      </c>
      <c r="Y15" s="23">
        <f t="shared" si="2"/>
        <v>0.16166902490925023</v>
      </c>
    </row>
    <row r="16" spans="2:25" ht="63.75" x14ac:dyDescent="0.25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2172854.2200000002</v>
      </c>
      <c r="U16" s="23">
        <f t="shared" si="0"/>
        <v>0.22125450659378595</v>
      </c>
      <c r="V16" s="22">
        <v>176940.6</v>
      </c>
      <c r="W16" s="23">
        <f t="shared" si="1"/>
        <v>1.8017271839529315E-2</v>
      </c>
      <c r="X16" s="22">
        <v>146375.5</v>
      </c>
      <c r="Y16" s="23">
        <f t="shared" si="2"/>
        <v>1.490492953085399E-2</v>
      </c>
    </row>
    <row r="17" spans="2:25" ht="63.75" x14ac:dyDescent="0.25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5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0</v>
      </c>
      <c r="U18" s="23">
        <f t="shared" si="0"/>
        <v>0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5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5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5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5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5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0</v>
      </c>
      <c r="O27" s="22">
        <v>1050000</v>
      </c>
      <c r="P27" s="22">
        <v>0</v>
      </c>
      <c r="Q27" s="22">
        <v>0</v>
      </c>
      <c r="R27" s="22">
        <v>0</v>
      </c>
      <c r="S27" s="22">
        <v>1050000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5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22">
        <v>104416966</v>
      </c>
      <c r="M29" s="22">
        <v>0</v>
      </c>
      <c r="N29" s="22">
        <v>0</v>
      </c>
      <c r="O29" s="22">
        <v>104416966</v>
      </c>
      <c r="P29" s="22">
        <v>0</v>
      </c>
      <c r="Q29" s="22">
        <v>0</v>
      </c>
      <c r="R29" s="22">
        <v>0</v>
      </c>
      <c r="S29" s="22">
        <v>104416966</v>
      </c>
      <c r="T29" s="22">
        <v>68169702.629999995</v>
      </c>
      <c r="U29" s="23">
        <f t="shared" si="0"/>
        <v>0.65286040421821867</v>
      </c>
      <c r="V29" s="22">
        <v>13538399.460000001</v>
      </c>
      <c r="W29" s="23">
        <f t="shared" si="1"/>
        <v>0.12965708522885067</v>
      </c>
      <c r="X29" s="22">
        <v>13320500.17</v>
      </c>
      <c r="Y29" s="23">
        <f t="shared" si="2"/>
        <v>0.12757026640670635</v>
      </c>
    </row>
    <row r="30" spans="2:25" ht="38.25" x14ac:dyDescent="0.25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22">
        <v>5302127</v>
      </c>
      <c r="M30" s="22">
        <v>0</v>
      </c>
      <c r="N30" s="22">
        <v>0</v>
      </c>
      <c r="O30" s="22">
        <v>5302127</v>
      </c>
      <c r="P30" s="22">
        <v>0</v>
      </c>
      <c r="Q30" s="22">
        <v>0</v>
      </c>
      <c r="R30" s="22">
        <v>0</v>
      </c>
      <c r="S30" s="22">
        <v>5302127</v>
      </c>
      <c r="T30" s="22">
        <v>1206253.42</v>
      </c>
      <c r="U30" s="23">
        <f t="shared" si="0"/>
        <v>0.22750368295591561</v>
      </c>
      <c r="V30" s="22">
        <v>148422</v>
      </c>
      <c r="W30" s="23">
        <f t="shared" si="1"/>
        <v>2.7992916804897357E-2</v>
      </c>
      <c r="X30" s="22">
        <v>148422</v>
      </c>
      <c r="Y30" s="23">
        <f t="shared" si="2"/>
        <v>2.7992916804897357E-2</v>
      </c>
    </row>
    <row r="31" spans="2:25" ht="38.25" x14ac:dyDescent="0.25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22">
        <v>0</v>
      </c>
      <c r="M31" s="22">
        <v>1943747.36</v>
      </c>
      <c r="N31" s="22">
        <v>0</v>
      </c>
      <c r="O31" s="22">
        <v>1943747.36</v>
      </c>
      <c r="P31" s="22">
        <v>0</v>
      </c>
      <c r="Q31" s="22">
        <v>0</v>
      </c>
      <c r="R31" s="22">
        <v>0</v>
      </c>
      <c r="S31" s="22">
        <v>1943747.36</v>
      </c>
      <c r="T31" s="22">
        <v>0</v>
      </c>
      <c r="U31" s="23">
        <f t="shared" si="0"/>
        <v>0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5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22">
        <v>0</v>
      </c>
      <c r="M32" s="22">
        <v>25025808.719999999</v>
      </c>
      <c r="N32" s="22">
        <v>0</v>
      </c>
      <c r="O32" s="22">
        <v>25025808.719999999</v>
      </c>
      <c r="P32" s="22">
        <v>0</v>
      </c>
      <c r="Q32" s="22">
        <v>0</v>
      </c>
      <c r="R32" s="22">
        <v>0</v>
      </c>
      <c r="S32" s="22">
        <v>25025808.719999999</v>
      </c>
      <c r="T32" s="22">
        <v>0</v>
      </c>
      <c r="U32" s="23">
        <f t="shared" si="0"/>
        <v>0</v>
      </c>
      <c r="V32" s="22">
        <v>0</v>
      </c>
      <c r="W32" s="23">
        <f t="shared" si="1"/>
        <v>0</v>
      </c>
      <c r="X32" s="22">
        <v>0</v>
      </c>
      <c r="Y32" s="23">
        <f t="shared" si="2"/>
        <v>0</v>
      </c>
    </row>
    <row r="33" spans="2:25" ht="38.25" x14ac:dyDescent="0.25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22">
        <v>0</v>
      </c>
      <c r="M33" s="22">
        <v>32065352.010000002</v>
      </c>
      <c r="N33" s="22">
        <v>0</v>
      </c>
      <c r="O33" s="22">
        <v>32065352.010000002</v>
      </c>
      <c r="P33" s="22">
        <v>0</v>
      </c>
      <c r="Q33" s="22">
        <v>0</v>
      </c>
      <c r="R33" s="22">
        <v>0</v>
      </c>
      <c r="S33" s="22">
        <v>32065352.010000002</v>
      </c>
      <c r="T33" s="22">
        <v>0</v>
      </c>
      <c r="U33" s="23">
        <f t="shared" si="0"/>
        <v>0</v>
      </c>
      <c r="V33" s="22">
        <v>0</v>
      </c>
      <c r="W33" s="23">
        <f t="shared" si="1"/>
        <v>0</v>
      </c>
      <c r="X33" s="22">
        <v>0</v>
      </c>
      <c r="Y33" s="23">
        <f t="shared" si="2"/>
        <v>0</v>
      </c>
    </row>
    <row r="34" spans="2:25" ht="51" x14ac:dyDescent="0.25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22">
        <v>3599001</v>
      </c>
      <c r="M34" s="22">
        <v>0</v>
      </c>
      <c r="N34" s="22">
        <v>0</v>
      </c>
      <c r="O34" s="22">
        <v>3599001</v>
      </c>
      <c r="P34" s="22">
        <v>0</v>
      </c>
      <c r="Q34" s="22">
        <v>0</v>
      </c>
      <c r="R34" s="22">
        <v>0</v>
      </c>
      <c r="S34" s="22">
        <v>3599001</v>
      </c>
      <c r="T34" s="22">
        <v>528850.82999999996</v>
      </c>
      <c r="U34" s="23">
        <f t="shared" si="0"/>
        <v>0.14694378523373569</v>
      </c>
      <c r="V34" s="22">
        <v>166128.82999999999</v>
      </c>
      <c r="W34" s="23">
        <f t="shared" si="1"/>
        <v>4.6159706540787285E-2</v>
      </c>
      <c r="X34" s="22">
        <v>166128.82999999999</v>
      </c>
      <c r="Y34" s="23">
        <f t="shared" si="2"/>
        <v>4.6159706540787285E-2</v>
      </c>
    </row>
    <row r="35" spans="2:25" ht="51" x14ac:dyDescent="0.25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390000</v>
      </c>
      <c r="N35" s="22">
        <v>0</v>
      </c>
      <c r="O35" s="22">
        <v>390000</v>
      </c>
      <c r="P35" s="22">
        <v>0</v>
      </c>
      <c r="Q35" s="22">
        <v>0</v>
      </c>
      <c r="R35" s="22">
        <v>0</v>
      </c>
      <c r="S35" s="22">
        <v>390000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22">
        <v>766000</v>
      </c>
      <c r="M36" s="22">
        <v>0</v>
      </c>
      <c r="N36" s="22">
        <v>0</v>
      </c>
      <c r="O36" s="22">
        <v>766000</v>
      </c>
      <c r="P36" s="22">
        <v>0</v>
      </c>
      <c r="Q36" s="22">
        <v>0</v>
      </c>
      <c r="R36" s="22">
        <v>0</v>
      </c>
      <c r="S36" s="22">
        <v>766000</v>
      </c>
      <c r="T36" s="22">
        <v>136033.76</v>
      </c>
      <c r="U36" s="23">
        <f t="shared" si="0"/>
        <v>0.17758976501305485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22">
        <v>0</v>
      </c>
      <c r="M37" s="22">
        <v>624313.04</v>
      </c>
      <c r="N37" s="22">
        <v>0</v>
      </c>
      <c r="O37" s="22">
        <v>624313.04</v>
      </c>
      <c r="P37" s="22">
        <v>0</v>
      </c>
      <c r="Q37" s="22">
        <v>0</v>
      </c>
      <c r="R37" s="22">
        <v>0</v>
      </c>
      <c r="S37" s="22">
        <v>624313.04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22">
        <v>7283000</v>
      </c>
      <c r="M38" s="22">
        <v>0</v>
      </c>
      <c r="N38" s="22">
        <v>0</v>
      </c>
      <c r="O38" s="22">
        <v>7283000</v>
      </c>
      <c r="P38" s="22">
        <v>0</v>
      </c>
      <c r="Q38" s="22">
        <v>0</v>
      </c>
      <c r="R38" s="22">
        <v>0</v>
      </c>
      <c r="S38" s="22">
        <v>7283000</v>
      </c>
      <c r="T38" s="22">
        <v>5392061.9500000002</v>
      </c>
      <c r="U38" s="23">
        <f t="shared" si="0"/>
        <v>0.74036275573252786</v>
      </c>
      <c r="V38" s="22">
        <v>818639.23</v>
      </c>
      <c r="W38" s="23">
        <f t="shared" si="1"/>
        <v>0.11240412330083756</v>
      </c>
      <c r="X38" s="22">
        <v>714168.48</v>
      </c>
      <c r="Y38" s="23">
        <f t="shared" si="2"/>
        <v>9.8059656734862E-2</v>
      </c>
    </row>
    <row r="39" spans="2:25" ht="38.25" x14ac:dyDescent="0.25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22">
        <v>122000</v>
      </c>
      <c r="M39" s="22">
        <v>0</v>
      </c>
      <c r="N39" s="22">
        <v>0</v>
      </c>
      <c r="O39" s="22">
        <v>122000</v>
      </c>
      <c r="P39" s="22">
        <v>0</v>
      </c>
      <c r="Q39" s="22">
        <v>0</v>
      </c>
      <c r="R39" s="22">
        <v>0</v>
      </c>
      <c r="S39" s="22">
        <v>122000</v>
      </c>
      <c r="T39" s="22">
        <v>65563.02</v>
      </c>
      <c r="U39" s="23">
        <f t="shared" si="0"/>
        <v>0.53740180327868858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9" thickBot="1" x14ac:dyDescent="0.3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22">
        <v>3500000</v>
      </c>
      <c r="M40" s="22">
        <v>0</v>
      </c>
      <c r="N40" s="22">
        <v>0</v>
      </c>
      <c r="O40" s="22">
        <v>3500000</v>
      </c>
      <c r="P40" s="22">
        <v>0</v>
      </c>
      <c r="Q40" s="22">
        <v>0</v>
      </c>
      <c r="R40" s="22">
        <v>0</v>
      </c>
      <c r="S40" s="22">
        <v>3500000</v>
      </c>
      <c r="T40" s="22">
        <v>281921.01</v>
      </c>
      <c r="U40" s="23">
        <f t="shared" si="0"/>
        <v>8.054886E-2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13.5" thickTop="1" x14ac:dyDescent="0.25">
      <c r="B41" s="38" t="s">
        <v>41</v>
      </c>
      <c r="C41" s="39"/>
      <c r="D41" s="38"/>
      <c r="E41" s="38"/>
      <c r="F41" s="38"/>
      <c r="G41" s="38"/>
      <c r="H41" s="38"/>
      <c r="I41" s="38"/>
      <c r="J41" s="38"/>
      <c r="K41" s="38"/>
      <c r="L41" s="40">
        <f t="shared" ref="L41:T41" si="3">SUM(L5:L40)</f>
        <v>1389877704</v>
      </c>
      <c r="M41" s="40">
        <f t="shared" si="3"/>
        <v>101532831.13000001</v>
      </c>
      <c r="N41" s="40">
        <f t="shared" si="3"/>
        <v>21920610</v>
      </c>
      <c r="O41" s="40">
        <f t="shared" si="3"/>
        <v>1469489925.1299999</v>
      </c>
      <c r="P41" s="40">
        <f t="shared" si="3"/>
        <v>0</v>
      </c>
      <c r="Q41" s="40">
        <f t="shared" si="3"/>
        <v>0</v>
      </c>
      <c r="R41" s="40">
        <f t="shared" si="3"/>
        <v>-28493.97</v>
      </c>
      <c r="S41" s="40">
        <f t="shared" si="3"/>
        <v>1469461431.1599998</v>
      </c>
      <c r="T41" s="40">
        <f t="shared" si="3"/>
        <v>364704976.09999996</v>
      </c>
      <c r="U41" s="41">
        <f t="shared" ref="U41" si="4">T41/$S41</f>
        <v>0.24818955323795067</v>
      </c>
      <c r="V41" s="40">
        <f>SUM(V5:V40)</f>
        <v>272774345.89999998</v>
      </c>
      <c r="W41" s="41">
        <f t="shared" ref="W41" si="5">V41/$S41</f>
        <v>0.18562878896703713</v>
      </c>
      <c r="X41" s="40">
        <f>SUM(X5:X40)</f>
        <v>271976614.46000004</v>
      </c>
      <c r="Y41" s="41">
        <f t="shared" ref="Y41" si="6">X41/$S41</f>
        <v>0.18508591562372645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MAR/2021
&amp;C
RESOLUÇÃO CNJ Nº 102 - ANEXO II - DOTAÇÃO E EXECUÇÃO ORÇAMENTÁRIA</oddHeader>
    <oddFooter>&amp;CPágina &amp;P de &amp;N</oddFooter>
  </headerFooter>
  <ignoredErrors>
    <ignoredError sqref="W5:W40" formula="1"/>
    <ignoredError sqref="B5:T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41"/>
  <sheetViews>
    <sheetView showGridLines="0" zoomScaleNormal="100" workbookViewId="0">
      <selection activeCell="G9" sqref="G9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87" t="s">
        <v>1</v>
      </c>
      <c r="M2" s="100" t="s">
        <v>2</v>
      </c>
      <c r="N2" s="101"/>
      <c r="O2" s="87" t="s">
        <v>3</v>
      </c>
      <c r="P2" s="87" t="s">
        <v>4</v>
      </c>
      <c r="Q2" s="89" t="s">
        <v>5</v>
      </c>
      <c r="R2" s="99"/>
      <c r="S2" s="87" t="s">
        <v>6</v>
      </c>
      <c r="T2" s="89" t="s">
        <v>7</v>
      </c>
      <c r="U2" s="90"/>
      <c r="V2" s="91"/>
      <c r="W2" s="90"/>
      <c r="X2" s="91"/>
      <c r="Y2" s="92"/>
    </row>
    <row r="3" spans="2:25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88"/>
      <c r="M3" s="4" t="s">
        <v>15</v>
      </c>
      <c r="N3" s="4" t="s">
        <v>16</v>
      </c>
      <c r="O3" s="88"/>
      <c r="P3" s="88"/>
      <c r="Q3" s="5" t="s">
        <v>17</v>
      </c>
      <c r="R3" s="5" t="s">
        <v>18</v>
      </c>
      <c r="S3" s="88"/>
      <c r="T3" s="6" t="s">
        <v>19</v>
      </c>
      <c r="U3" s="7" t="s">
        <v>20</v>
      </c>
      <c r="V3" s="6" t="s">
        <v>21</v>
      </c>
      <c r="W3" s="8" t="s">
        <v>20</v>
      </c>
      <c r="X3" s="9" t="s">
        <v>22</v>
      </c>
      <c r="Y3" s="8" t="s">
        <v>20</v>
      </c>
    </row>
    <row r="4" spans="2:25" ht="13.5" thickBot="1" x14ac:dyDescent="0.3">
      <c r="B4" s="11" t="s">
        <v>23</v>
      </c>
      <c r="C4" s="11" t="s">
        <v>24</v>
      </c>
      <c r="D4" s="96"/>
      <c r="E4" s="96"/>
      <c r="F4" s="11" t="s">
        <v>25</v>
      </c>
      <c r="G4" s="11" t="s">
        <v>26</v>
      </c>
      <c r="H4" s="96"/>
      <c r="I4" s="11" t="s">
        <v>23</v>
      </c>
      <c r="J4" s="11" t="s">
        <v>24</v>
      </c>
      <c r="K4" s="96"/>
      <c r="L4" s="11" t="s">
        <v>27</v>
      </c>
      <c r="M4" s="12" t="s">
        <v>28</v>
      </c>
      <c r="N4" s="12" t="s">
        <v>29</v>
      </c>
      <c r="O4" s="12" t="s">
        <v>30</v>
      </c>
      <c r="P4" s="12" t="s">
        <v>31</v>
      </c>
      <c r="Q4" s="12" t="s">
        <v>32</v>
      </c>
      <c r="R4" s="12" t="s">
        <v>33</v>
      </c>
      <c r="S4" s="11" t="s">
        <v>34</v>
      </c>
      <c r="T4" s="13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5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8394979.7300000004</v>
      </c>
      <c r="U5" s="19">
        <f t="shared" ref="U5:U40" si="0">IFERROR(T5/$S5,"")</f>
        <v>0.31128862194511847</v>
      </c>
      <c r="V5" s="18">
        <v>8394979.7300000004</v>
      </c>
      <c r="W5" s="19">
        <f t="shared" ref="W5:W40" si="1">IFERROR(V5/$S5,"")</f>
        <v>0.31128862194511847</v>
      </c>
      <c r="X5" s="18">
        <v>8394979.7300000004</v>
      </c>
      <c r="Y5" s="19">
        <f t="shared" ref="Y5:Y40" si="2">IFERROR(X5/$S5,"")</f>
        <v>0.31128862194511847</v>
      </c>
    </row>
    <row r="6" spans="2:25" ht="63.75" x14ac:dyDescent="0.25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42417092.719999999</v>
      </c>
      <c r="U6" s="23">
        <f t="shared" si="0"/>
        <v>0.302693501859013</v>
      </c>
      <c r="V6" s="22">
        <v>42417092.719999999</v>
      </c>
      <c r="W6" s="23">
        <f t="shared" si="1"/>
        <v>0.302693501859013</v>
      </c>
      <c r="X6" s="22">
        <v>42417092.719999999</v>
      </c>
      <c r="Y6" s="23">
        <f t="shared" si="2"/>
        <v>0.302693501859013</v>
      </c>
    </row>
    <row r="7" spans="2:25" ht="76.5" x14ac:dyDescent="0.25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1012279.71</v>
      </c>
      <c r="U7" s="23">
        <f t="shared" si="0"/>
        <v>0.29877847830956999</v>
      </c>
      <c r="V7" s="22">
        <v>1012279.71</v>
      </c>
      <c r="W7" s="23">
        <f t="shared" si="1"/>
        <v>0.29877847830956999</v>
      </c>
      <c r="X7" s="22">
        <v>1012279.71</v>
      </c>
      <c r="Y7" s="23">
        <f t="shared" si="2"/>
        <v>0.29877847830956999</v>
      </c>
    </row>
    <row r="8" spans="2:25" ht="51" x14ac:dyDescent="0.25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5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10150707.810000001</v>
      </c>
      <c r="U9" s="23">
        <f t="shared" si="0"/>
        <v>0.25524217826540357</v>
      </c>
      <c r="V9" s="22">
        <v>10150707.810000001</v>
      </c>
      <c r="W9" s="23">
        <f t="shared" si="1"/>
        <v>0.25524217826540357</v>
      </c>
      <c r="X9" s="22">
        <v>10150707.810000001</v>
      </c>
      <c r="Y9" s="23">
        <f t="shared" si="2"/>
        <v>0.25524217826540357</v>
      </c>
    </row>
    <row r="10" spans="2:25" ht="38.25" x14ac:dyDescent="0.25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271251233.25999999</v>
      </c>
      <c r="U10" s="23">
        <f t="shared" si="0"/>
        <v>0.33775258712075762</v>
      </c>
      <c r="V10" s="22">
        <v>271046178.58999997</v>
      </c>
      <c r="W10" s="23">
        <f t="shared" si="1"/>
        <v>0.33749726018837345</v>
      </c>
      <c r="X10" s="22">
        <v>271046178.58999997</v>
      </c>
      <c r="Y10" s="23">
        <f t="shared" si="2"/>
        <v>0.33749726018837345</v>
      </c>
    </row>
    <row r="11" spans="2:25" ht="38.25" x14ac:dyDescent="0.25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11600000</v>
      </c>
      <c r="O11" s="22">
        <v>117347054</v>
      </c>
      <c r="P11" s="22">
        <v>0</v>
      </c>
      <c r="Q11" s="22">
        <v>0</v>
      </c>
      <c r="R11" s="22">
        <v>-28493.97</v>
      </c>
      <c r="S11" s="22">
        <v>117318560.03</v>
      </c>
      <c r="T11" s="22">
        <v>47789893.939999998</v>
      </c>
      <c r="U11" s="23">
        <f t="shared" si="0"/>
        <v>0.40735152159879434</v>
      </c>
      <c r="V11" s="22">
        <v>31126323.809999999</v>
      </c>
      <c r="W11" s="23">
        <f t="shared" si="1"/>
        <v>0.26531457428424421</v>
      </c>
      <c r="X11" s="22">
        <v>31084035.780000001</v>
      </c>
      <c r="Y11" s="23">
        <f t="shared" si="2"/>
        <v>0.26495411955321796</v>
      </c>
    </row>
    <row r="12" spans="2:25" ht="38.25" x14ac:dyDescent="0.25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9000000</v>
      </c>
      <c r="N12" s="22">
        <v>0</v>
      </c>
      <c r="O12" s="22">
        <v>11785000</v>
      </c>
      <c r="P12" s="22">
        <v>0</v>
      </c>
      <c r="Q12" s="22">
        <v>0</v>
      </c>
      <c r="R12" s="22">
        <v>0</v>
      </c>
      <c r="S12" s="22">
        <v>11785000</v>
      </c>
      <c r="T12" s="22">
        <v>7621188.9000000004</v>
      </c>
      <c r="U12" s="23">
        <f t="shared" si="0"/>
        <v>0.64668552397114976</v>
      </c>
      <c r="V12" s="22">
        <v>1689588.9</v>
      </c>
      <c r="W12" s="23">
        <f t="shared" si="1"/>
        <v>0.14336774713619008</v>
      </c>
      <c r="X12" s="22">
        <v>1689588.9</v>
      </c>
      <c r="Y12" s="23">
        <f t="shared" si="2"/>
        <v>0.14336774713619008</v>
      </c>
    </row>
    <row r="13" spans="2:25" ht="38.25" x14ac:dyDescent="0.25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51" x14ac:dyDescent="0.25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0</v>
      </c>
      <c r="U14" s="23">
        <f t="shared" si="0"/>
        <v>0</v>
      </c>
      <c r="V14" s="22">
        <v>0</v>
      </c>
      <c r="W14" s="23">
        <f t="shared" si="1"/>
        <v>0</v>
      </c>
      <c r="X14" s="22">
        <v>0</v>
      </c>
      <c r="Y14" s="23">
        <f t="shared" si="2"/>
        <v>0</v>
      </c>
    </row>
    <row r="15" spans="2:25" ht="38.25" x14ac:dyDescent="0.25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0</v>
      </c>
      <c r="N15" s="22">
        <v>0</v>
      </c>
      <c r="O15" s="22">
        <v>23967000</v>
      </c>
      <c r="P15" s="22">
        <v>0</v>
      </c>
      <c r="Q15" s="22">
        <v>0</v>
      </c>
      <c r="R15" s="22">
        <v>0</v>
      </c>
      <c r="S15" s="22">
        <v>23967000</v>
      </c>
      <c r="T15" s="22">
        <v>18505616.100000001</v>
      </c>
      <c r="U15" s="23">
        <f t="shared" si="0"/>
        <v>0.77212901489548136</v>
      </c>
      <c r="V15" s="22">
        <v>4261142.84</v>
      </c>
      <c r="W15" s="23">
        <f t="shared" si="1"/>
        <v>0.17779208244669753</v>
      </c>
      <c r="X15" s="22">
        <v>4120602</v>
      </c>
      <c r="Y15" s="23">
        <f t="shared" si="2"/>
        <v>0.17192815120791088</v>
      </c>
    </row>
    <row r="16" spans="2:25" ht="63.75" x14ac:dyDescent="0.25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2923929.21</v>
      </c>
      <c r="U16" s="23">
        <f t="shared" si="0"/>
        <v>0.29773397070039437</v>
      </c>
      <c r="V16" s="22">
        <v>280563.65999999997</v>
      </c>
      <c r="W16" s="23">
        <f t="shared" si="1"/>
        <v>2.8568862830312982E-2</v>
      </c>
      <c r="X16" s="22">
        <v>249927.67</v>
      </c>
      <c r="Y16" s="23">
        <f t="shared" si="2"/>
        <v>2.5449302029100028E-2</v>
      </c>
    </row>
    <row r="17" spans="2:25" ht="63.75" x14ac:dyDescent="0.25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5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0</v>
      </c>
      <c r="U18" s="23">
        <f t="shared" si="0"/>
        <v>0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5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5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5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5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5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0</v>
      </c>
      <c r="O27" s="22">
        <v>1050000</v>
      </c>
      <c r="P27" s="22">
        <v>0</v>
      </c>
      <c r="Q27" s="22">
        <v>0</v>
      </c>
      <c r="R27" s="22">
        <v>0</v>
      </c>
      <c r="S27" s="22">
        <v>1050000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5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22">
        <v>104416966</v>
      </c>
      <c r="M29" s="22">
        <v>0</v>
      </c>
      <c r="N29" s="22">
        <v>0</v>
      </c>
      <c r="O29" s="22">
        <v>104416966</v>
      </c>
      <c r="P29" s="22">
        <v>0</v>
      </c>
      <c r="Q29" s="22">
        <v>0</v>
      </c>
      <c r="R29" s="22">
        <v>0</v>
      </c>
      <c r="S29" s="22">
        <v>104416966</v>
      </c>
      <c r="T29" s="22">
        <v>72261202.310000002</v>
      </c>
      <c r="U29" s="23">
        <f t="shared" si="0"/>
        <v>0.69204464636522767</v>
      </c>
      <c r="V29" s="22">
        <v>19832553.530000001</v>
      </c>
      <c r="W29" s="23">
        <f t="shared" si="1"/>
        <v>0.18993612139621066</v>
      </c>
      <c r="X29" s="22">
        <v>18936413.890000001</v>
      </c>
      <c r="Y29" s="23">
        <f t="shared" si="2"/>
        <v>0.18135380307832349</v>
      </c>
    </row>
    <row r="30" spans="2:25" ht="38.25" x14ac:dyDescent="0.25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22">
        <v>5302127</v>
      </c>
      <c r="M30" s="22">
        <v>0</v>
      </c>
      <c r="N30" s="22">
        <v>0</v>
      </c>
      <c r="O30" s="22">
        <v>5302127</v>
      </c>
      <c r="P30" s="22">
        <v>0</v>
      </c>
      <c r="Q30" s="22">
        <v>0</v>
      </c>
      <c r="R30" s="22">
        <v>0</v>
      </c>
      <c r="S30" s="22">
        <v>5302127</v>
      </c>
      <c r="T30" s="22">
        <v>1333666.07</v>
      </c>
      <c r="U30" s="23">
        <f t="shared" si="0"/>
        <v>0.25153416166757231</v>
      </c>
      <c r="V30" s="22">
        <v>461937</v>
      </c>
      <c r="W30" s="23">
        <f t="shared" si="1"/>
        <v>8.7122960276130687E-2</v>
      </c>
      <c r="X30" s="22">
        <v>461937</v>
      </c>
      <c r="Y30" s="23">
        <f t="shared" si="2"/>
        <v>8.7122960276130687E-2</v>
      </c>
    </row>
    <row r="31" spans="2:25" ht="38.25" x14ac:dyDescent="0.25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22">
        <v>0</v>
      </c>
      <c r="M31" s="22">
        <v>1943747.36</v>
      </c>
      <c r="N31" s="22">
        <v>0</v>
      </c>
      <c r="O31" s="22">
        <v>1943747.36</v>
      </c>
      <c r="P31" s="22">
        <v>0</v>
      </c>
      <c r="Q31" s="22">
        <v>0</v>
      </c>
      <c r="R31" s="22">
        <v>0</v>
      </c>
      <c r="S31" s="22">
        <v>1943747.36</v>
      </c>
      <c r="T31" s="22">
        <v>0</v>
      </c>
      <c r="U31" s="23">
        <f t="shared" si="0"/>
        <v>0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5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22">
        <v>0</v>
      </c>
      <c r="M32" s="22">
        <v>25025808.719999999</v>
      </c>
      <c r="N32" s="22">
        <v>0</v>
      </c>
      <c r="O32" s="22">
        <v>25025808.719999999</v>
      </c>
      <c r="P32" s="22">
        <v>0</v>
      </c>
      <c r="Q32" s="22">
        <v>0</v>
      </c>
      <c r="R32" s="22">
        <v>0</v>
      </c>
      <c r="S32" s="22">
        <v>25025808.719999999</v>
      </c>
      <c r="T32" s="22">
        <v>0</v>
      </c>
      <c r="U32" s="23">
        <f t="shared" si="0"/>
        <v>0</v>
      </c>
      <c r="V32" s="22">
        <v>0</v>
      </c>
      <c r="W32" s="23">
        <f t="shared" si="1"/>
        <v>0</v>
      </c>
      <c r="X32" s="22">
        <v>0</v>
      </c>
      <c r="Y32" s="23">
        <f t="shared" si="2"/>
        <v>0</v>
      </c>
    </row>
    <row r="33" spans="2:25" ht="38.25" x14ac:dyDescent="0.25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22">
        <v>0</v>
      </c>
      <c r="M33" s="22">
        <v>32065352.010000002</v>
      </c>
      <c r="N33" s="22">
        <v>0</v>
      </c>
      <c r="O33" s="22">
        <v>32065352.010000002</v>
      </c>
      <c r="P33" s="22">
        <v>0</v>
      </c>
      <c r="Q33" s="22">
        <v>0</v>
      </c>
      <c r="R33" s="22">
        <v>0</v>
      </c>
      <c r="S33" s="22">
        <v>32065352.010000002</v>
      </c>
      <c r="T33" s="22">
        <v>0</v>
      </c>
      <c r="U33" s="23">
        <f t="shared" si="0"/>
        <v>0</v>
      </c>
      <c r="V33" s="22">
        <v>0</v>
      </c>
      <c r="W33" s="23">
        <f t="shared" si="1"/>
        <v>0</v>
      </c>
      <c r="X33" s="22">
        <v>0</v>
      </c>
      <c r="Y33" s="23">
        <f t="shared" si="2"/>
        <v>0</v>
      </c>
    </row>
    <row r="34" spans="2:25" ht="51" x14ac:dyDescent="0.25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22">
        <v>3599001</v>
      </c>
      <c r="M34" s="22">
        <v>0</v>
      </c>
      <c r="N34" s="22">
        <v>0</v>
      </c>
      <c r="O34" s="22">
        <v>3599001</v>
      </c>
      <c r="P34" s="22">
        <v>0</v>
      </c>
      <c r="Q34" s="22">
        <v>0</v>
      </c>
      <c r="R34" s="22">
        <v>0</v>
      </c>
      <c r="S34" s="22">
        <v>3599001</v>
      </c>
      <c r="T34" s="22">
        <v>608341.98</v>
      </c>
      <c r="U34" s="23">
        <f t="shared" si="0"/>
        <v>0.16903078937738555</v>
      </c>
      <c r="V34" s="22">
        <v>211791.98</v>
      </c>
      <c r="W34" s="23">
        <f t="shared" si="1"/>
        <v>5.884743571896757E-2</v>
      </c>
      <c r="X34" s="22">
        <v>211791.98</v>
      </c>
      <c r="Y34" s="23">
        <f t="shared" si="2"/>
        <v>5.884743571896757E-2</v>
      </c>
    </row>
    <row r="35" spans="2:25" ht="51" x14ac:dyDescent="0.25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390000</v>
      </c>
      <c r="N35" s="22">
        <v>0</v>
      </c>
      <c r="O35" s="22">
        <v>390000</v>
      </c>
      <c r="P35" s="22">
        <v>0</v>
      </c>
      <c r="Q35" s="22">
        <v>0</v>
      </c>
      <c r="R35" s="22">
        <v>0</v>
      </c>
      <c r="S35" s="22">
        <v>390000</v>
      </c>
      <c r="T35" s="22">
        <v>88800</v>
      </c>
      <c r="U35" s="23">
        <f t="shared" si="0"/>
        <v>0.22769230769230769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22">
        <v>766000</v>
      </c>
      <c r="M36" s="22">
        <v>0</v>
      </c>
      <c r="N36" s="22">
        <v>0</v>
      </c>
      <c r="O36" s="22">
        <v>766000</v>
      </c>
      <c r="P36" s="22">
        <v>0</v>
      </c>
      <c r="Q36" s="22">
        <v>0</v>
      </c>
      <c r="R36" s="22">
        <v>0</v>
      </c>
      <c r="S36" s="22">
        <v>766000</v>
      </c>
      <c r="T36" s="22">
        <v>220952.38</v>
      </c>
      <c r="U36" s="23">
        <f t="shared" si="0"/>
        <v>0.28844958224543082</v>
      </c>
      <c r="V36" s="22">
        <v>27014.400000000001</v>
      </c>
      <c r="W36" s="23">
        <f t="shared" si="1"/>
        <v>3.5266840731070496E-2</v>
      </c>
      <c r="X36" s="22">
        <v>27014.400000000001</v>
      </c>
      <c r="Y36" s="23">
        <f t="shared" si="2"/>
        <v>3.5266840731070496E-2</v>
      </c>
    </row>
    <row r="37" spans="2:25" ht="63.75" x14ac:dyDescent="0.25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22">
        <v>0</v>
      </c>
      <c r="M37" s="22">
        <v>624313.04</v>
      </c>
      <c r="N37" s="22">
        <v>0</v>
      </c>
      <c r="O37" s="22">
        <v>624313.04</v>
      </c>
      <c r="P37" s="22">
        <v>0</v>
      </c>
      <c r="Q37" s="22">
        <v>0</v>
      </c>
      <c r="R37" s="22">
        <v>0</v>
      </c>
      <c r="S37" s="22">
        <v>624313.04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22">
        <v>7283000</v>
      </c>
      <c r="M38" s="22">
        <v>0</v>
      </c>
      <c r="N38" s="22">
        <v>0</v>
      </c>
      <c r="O38" s="22">
        <v>7283000</v>
      </c>
      <c r="P38" s="22">
        <v>0</v>
      </c>
      <c r="Q38" s="22">
        <v>0</v>
      </c>
      <c r="R38" s="22">
        <v>0</v>
      </c>
      <c r="S38" s="22">
        <v>7283000</v>
      </c>
      <c r="T38" s="22">
        <v>5392061.9500000002</v>
      </c>
      <c r="U38" s="23">
        <f t="shared" si="0"/>
        <v>0.74036275573252786</v>
      </c>
      <c r="V38" s="22">
        <v>1241915.3</v>
      </c>
      <c r="W38" s="23">
        <f t="shared" si="1"/>
        <v>0.17052249073184128</v>
      </c>
      <c r="X38" s="22">
        <v>1241915.3</v>
      </c>
      <c r="Y38" s="23">
        <f t="shared" si="2"/>
        <v>0.17052249073184128</v>
      </c>
    </row>
    <row r="39" spans="2:25" ht="38.25" x14ac:dyDescent="0.25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22">
        <v>122000</v>
      </c>
      <c r="M39" s="22">
        <v>0</v>
      </c>
      <c r="N39" s="22">
        <v>0</v>
      </c>
      <c r="O39" s="22">
        <v>122000</v>
      </c>
      <c r="P39" s="22">
        <v>0</v>
      </c>
      <c r="Q39" s="22">
        <v>0</v>
      </c>
      <c r="R39" s="22">
        <v>0</v>
      </c>
      <c r="S39" s="22">
        <v>122000</v>
      </c>
      <c r="T39" s="22">
        <v>65563.02</v>
      </c>
      <c r="U39" s="23">
        <f t="shared" si="0"/>
        <v>0.53740180327868858</v>
      </c>
      <c r="V39" s="22">
        <v>21854.34</v>
      </c>
      <c r="W39" s="23">
        <f t="shared" si="1"/>
        <v>0.17913393442622952</v>
      </c>
      <c r="X39" s="22">
        <v>21854.34</v>
      </c>
      <c r="Y39" s="23">
        <f t="shared" si="2"/>
        <v>0.17913393442622952</v>
      </c>
    </row>
    <row r="40" spans="2:25" ht="39" thickBot="1" x14ac:dyDescent="0.3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22">
        <v>3500000</v>
      </c>
      <c r="M40" s="22">
        <v>0</v>
      </c>
      <c r="N40" s="22">
        <v>0</v>
      </c>
      <c r="O40" s="22">
        <v>3500000</v>
      </c>
      <c r="P40" s="22">
        <v>0</v>
      </c>
      <c r="Q40" s="22">
        <v>0</v>
      </c>
      <c r="R40" s="22">
        <v>0</v>
      </c>
      <c r="S40" s="22">
        <v>3500000</v>
      </c>
      <c r="T40" s="22">
        <v>281921.01</v>
      </c>
      <c r="U40" s="23">
        <f t="shared" si="0"/>
        <v>8.054886E-2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13.5" thickTop="1" x14ac:dyDescent="0.25">
      <c r="B41" s="38" t="s">
        <v>41</v>
      </c>
      <c r="C41" s="39"/>
      <c r="D41" s="38"/>
      <c r="E41" s="38"/>
      <c r="F41" s="38"/>
      <c r="G41" s="38"/>
      <c r="H41" s="38"/>
      <c r="I41" s="38"/>
      <c r="J41" s="38"/>
      <c r="K41" s="38"/>
      <c r="L41" s="40">
        <f t="shared" ref="L41:T41" si="3">SUM(L5:L40)</f>
        <v>1389877704</v>
      </c>
      <c r="M41" s="40">
        <f t="shared" si="3"/>
        <v>101532831.13000001</v>
      </c>
      <c r="N41" s="40">
        <f t="shared" si="3"/>
        <v>21920610</v>
      </c>
      <c r="O41" s="40">
        <f t="shared" si="3"/>
        <v>1469489925.1299999</v>
      </c>
      <c r="P41" s="40">
        <f t="shared" si="3"/>
        <v>0</v>
      </c>
      <c r="Q41" s="40">
        <f t="shared" si="3"/>
        <v>0</v>
      </c>
      <c r="R41" s="40">
        <f t="shared" si="3"/>
        <v>-28493.97</v>
      </c>
      <c r="S41" s="40">
        <f t="shared" si="3"/>
        <v>1469461431.1599998</v>
      </c>
      <c r="T41" s="40">
        <f t="shared" si="3"/>
        <v>532819430.09999996</v>
      </c>
      <c r="U41" s="41">
        <f t="shared" ref="U41" si="4">T41/$S41</f>
        <v>0.3625950425111803</v>
      </c>
      <c r="V41" s="40">
        <f>SUM(V5:V40)</f>
        <v>434175924.31999993</v>
      </c>
      <c r="W41" s="41">
        <f t="shared" ref="W41" si="5">V41/$S41</f>
        <v>0.29546602252585791</v>
      </c>
      <c r="X41" s="40">
        <f>SUM(X5:X40)</f>
        <v>433066319.81999987</v>
      </c>
      <c r="Y41" s="41">
        <f t="shared" ref="Y41" si="6">X41/$S41</f>
        <v>0.2947109128806023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MAR/2021
&amp;C
RESOLUÇÃO CNJ Nº 102 - ANEXO II - DOTAÇÃO E EXECUÇÃO ORÇAMENTÁRIA</oddHeader>
    <oddFooter>&amp;CPágina &amp;P de &amp;N</oddFooter>
  </headerFooter>
  <ignoredErrors>
    <ignoredError sqref="B5:T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41"/>
  <sheetViews>
    <sheetView showGridLines="0" zoomScaleNormal="100" workbookViewId="0">
      <selection activeCell="C7" sqref="C7"/>
    </sheetView>
  </sheetViews>
  <sheetFormatPr defaultRowHeight="12.75" x14ac:dyDescent="0.25"/>
  <cols>
    <col min="1" max="1" width="4.7109375" style="47" customWidth="1"/>
    <col min="2" max="2" width="6.42578125" style="47" bestFit="1" customWidth="1"/>
    <col min="3" max="3" width="9.140625" style="47" bestFit="1" customWidth="1"/>
    <col min="4" max="4" width="9.7109375" style="47" customWidth="1"/>
    <col min="5" max="5" width="15.42578125" style="47" bestFit="1" customWidth="1"/>
    <col min="6" max="6" width="12.85546875" style="47" bestFit="1" customWidth="1"/>
    <col min="7" max="7" width="19.5703125" style="47" customWidth="1"/>
    <col min="8" max="8" width="5.85546875" style="47" bestFit="1" customWidth="1"/>
    <col min="9" max="9" width="6.42578125" style="47" bestFit="1" customWidth="1"/>
    <col min="10" max="10" width="19" style="47" customWidth="1"/>
    <col min="11" max="11" width="5.140625" style="47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47"/>
  </cols>
  <sheetData>
    <row r="1" spans="2:25" ht="13.5" thickBot="1" x14ac:dyDescent="0.3"/>
    <row r="2" spans="2:25" ht="13.5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87" t="s">
        <v>1</v>
      </c>
      <c r="M2" s="100" t="s">
        <v>2</v>
      </c>
      <c r="N2" s="101"/>
      <c r="O2" s="87" t="s">
        <v>3</v>
      </c>
      <c r="P2" s="87" t="s">
        <v>4</v>
      </c>
      <c r="Q2" s="89" t="s">
        <v>5</v>
      </c>
      <c r="R2" s="99"/>
      <c r="S2" s="87" t="s">
        <v>6</v>
      </c>
      <c r="T2" s="89" t="s">
        <v>7</v>
      </c>
      <c r="U2" s="90"/>
      <c r="V2" s="91"/>
      <c r="W2" s="90"/>
      <c r="X2" s="91"/>
      <c r="Y2" s="92"/>
    </row>
    <row r="3" spans="2:25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88"/>
      <c r="M3" s="42" t="s">
        <v>15</v>
      </c>
      <c r="N3" s="42" t="s">
        <v>16</v>
      </c>
      <c r="O3" s="88"/>
      <c r="P3" s="88"/>
      <c r="Q3" s="5" t="s">
        <v>17</v>
      </c>
      <c r="R3" s="5" t="s">
        <v>18</v>
      </c>
      <c r="S3" s="88"/>
      <c r="T3" s="43" t="s">
        <v>19</v>
      </c>
      <c r="U3" s="7" t="s">
        <v>20</v>
      </c>
      <c r="V3" s="43" t="s">
        <v>21</v>
      </c>
      <c r="W3" s="8" t="s">
        <v>20</v>
      </c>
      <c r="X3" s="9" t="s">
        <v>22</v>
      </c>
      <c r="Y3" s="8" t="s">
        <v>20</v>
      </c>
    </row>
    <row r="4" spans="2:25" ht="13.5" thickBot="1" x14ac:dyDescent="0.3">
      <c r="B4" s="44" t="s">
        <v>23</v>
      </c>
      <c r="C4" s="44" t="s">
        <v>24</v>
      </c>
      <c r="D4" s="96"/>
      <c r="E4" s="96"/>
      <c r="F4" s="44" t="s">
        <v>25</v>
      </c>
      <c r="G4" s="44" t="s">
        <v>26</v>
      </c>
      <c r="H4" s="96"/>
      <c r="I4" s="44" t="s">
        <v>23</v>
      </c>
      <c r="J4" s="44" t="s">
        <v>24</v>
      </c>
      <c r="K4" s="96"/>
      <c r="L4" s="44" t="s">
        <v>27</v>
      </c>
      <c r="M4" s="12" t="s">
        <v>28</v>
      </c>
      <c r="N4" s="12" t="s">
        <v>29</v>
      </c>
      <c r="O4" s="12" t="s">
        <v>30</v>
      </c>
      <c r="P4" s="12" t="s">
        <v>31</v>
      </c>
      <c r="Q4" s="12" t="s">
        <v>32</v>
      </c>
      <c r="R4" s="12" t="s">
        <v>33</v>
      </c>
      <c r="S4" s="44" t="s">
        <v>34</v>
      </c>
      <c r="T4" s="13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s="49" customFormat="1" ht="51" x14ac:dyDescent="0.25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48">
        <v>26968476</v>
      </c>
      <c r="M5" s="48">
        <v>0</v>
      </c>
      <c r="N5" s="48">
        <v>0</v>
      </c>
      <c r="O5" s="48">
        <v>26968476</v>
      </c>
      <c r="P5" s="48">
        <v>0</v>
      </c>
      <c r="Q5" s="48">
        <v>0</v>
      </c>
      <c r="R5" s="48">
        <v>0</v>
      </c>
      <c r="S5" s="48">
        <v>26968476</v>
      </c>
      <c r="T5" s="48">
        <v>10506542.27</v>
      </c>
      <c r="U5" s="19">
        <f t="shared" ref="U5:U40" si="0">IFERROR(T5/$S5,"")</f>
        <v>0.38958605855221479</v>
      </c>
      <c r="V5" s="48">
        <v>10506542.27</v>
      </c>
      <c r="W5" s="19">
        <f t="shared" ref="W5:W40" si="1">IFERROR(V5/$S5,"")</f>
        <v>0.38958605855221479</v>
      </c>
      <c r="X5" s="48">
        <v>10506542.27</v>
      </c>
      <c r="Y5" s="19">
        <f t="shared" ref="Y5:Y40" si="2">IFERROR(X5/$S5,"")</f>
        <v>0.38958605855221479</v>
      </c>
    </row>
    <row r="6" spans="2:25" s="49" customFormat="1" ht="63.75" x14ac:dyDescent="0.25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50">
        <v>140132155</v>
      </c>
      <c r="M6" s="50">
        <v>0</v>
      </c>
      <c r="N6" s="50">
        <v>0</v>
      </c>
      <c r="O6" s="50">
        <v>140132155</v>
      </c>
      <c r="P6" s="50">
        <v>0</v>
      </c>
      <c r="Q6" s="50">
        <v>0</v>
      </c>
      <c r="R6" s="50">
        <v>0</v>
      </c>
      <c r="S6" s="50">
        <v>140132155</v>
      </c>
      <c r="T6" s="50">
        <v>53005962.659999996</v>
      </c>
      <c r="U6" s="23">
        <f t="shared" si="0"/>
        <v>0.37825695794088088</v>
      </c>
      <c r="V6" s="50">
        <v>53005962.659999996</v>
      </c>
      <c r="W6" s="23">
        <f t="shared" si="1"/>
        <v>0.37825695794088088</v>
      </c>
      <c r="X6" s="50">
        <v>53005962.659999996</v>
      </c>
      <c r="Y6" s="23">
        <f t="shared" si="2"/>
        <v>0.37825695794088088</v>
      </c>
    </row>
    <row r="7" spans="2:25" s="49" customFormat="1" ht="76.5" x14ac:dyDescent="0.25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50">
        <v>3388061</v>
      </c>
      <c r="M7" s="50">
        <v>0</v>
      </c>
      <c r="N7" s="50">
        <v>0</v>
      </c>
      <c r="O7" s="50">
        <v>3388061</v>
      </c>
      <c r="P7" s="50">
        <v>0</v>
      </c>
      <c r="Q7" s="50">
        <v>0</v>
      </c>
      <c r="R7" s="50">
        <v>0</v>
      </c>
      <c r="S7" s="50">
        <v>3388061</v>
      </c>
      <c r="T7" s="50">
        <v>1264155.6100000001</v>
      </c>
      <c r="U7" s="23">
        <f t="shared" si="0"/>
        <v>0.37312067580837538</v>
      </c>
      <c r="V7" s="50">
        <v>1264155.6100000001</v>
      </c>
      <c r="W7" s="23">
        <f t="shared" si="1"/>
        <v>0.37312067580837538</v>
      </c>
      <c r="X7" s="50">
        <v>1264155.6100000001</v>
      </c>
      <c r="Y7" s="23">
        <f t="shared" si="2"/>
        <v>0.37312067580837538</v>
      </c>
    </row>
    <row r="8" spans="2:25" s="49" customFormat="1" ht="51" x14ac:dyDescent="0.25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50">
        <v>74826000</v>
      </c>
      <c r="M8" s="50">
        <v>0</v>
      </c>
      <c r="N8" s="50">
        <v>0</v>
      </c>
      <c r="O8" s="50">
        <v>74826000</v>
      </c>
      <c r="P8" s="50">
        <v>0</v>
      </c>
      <c r="Q8" s="50">
        <v>0</v>
      </c>
      <c r="R8" s="50">
        <v>0</v>
      </c>
      <c r="S8" s="50">
        <v>74826000</v>
      </c>
      <c r="T8" s="50">
        <v>42000000</v>
      </c>
      <c r="U8" s="23">
        <f t="shared" si="0"/>
        <v>0.56130222115307515</v>
      </c>
      <c r="V8" s="50">
        <v>42000000</v>
      </c>
      <c r="W8" s="23">
        <f t="shared" si="1"/>
        <v>0.56130222115307515</v>
      </c>
      <c r="X8" s="50">
        <v>42000000</v>
      </c>
      <c r="Y8" s="23">
        <f t="shared" si="2"/>
        <v>0.56130222115307515</v>
      </c>
    </row>
    <row r="9" spans="2:25" s="49" customFormat="1" ht="51" x14ac:dyDescent="0.25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50">
        <v>39768928</v>
      </c>
      <c r="M9" s="50">
        <v>0</v>
      </c>
      <c r="N9" s="50">
        <v>0</v>
      </c>
      <c r="O9" s="50">
        <v>39768928</v>
      </c>
      <c r="P9" s="50">
        <v>0</v>
      </c>
      <c r="Q9" s="50">
        <v>0</v>
      </c>
      <c r="R9" s="50">
        <v>0</v>
      </c>
      <c r="S9" s="50">
        <v>39768928</v>
      </c>
      <c r="T9" s="50">
        <v>12693470.5</v>
      </c>
      <c r="U9" s="23">
        <f t="shared" si="0"/>
        <v>0.31918060501907419</v>
      </c>
      <c r="V9" s="50">
        <v>12693470.5</v>
      </c>
      <c r="W9" s="23">
        <f t="shared" si="1"/>
        <v>0.31918060501907419</v>
      </c>
      <c r="X9" s="50">
        <v>12693470.5</v>
      </c>
      <c r="Y9" s="23">
        <f t="shared" si="2"/>
        <v>0.31918060501907419</v>
      </c>
    </row>
    <row r="10" spans="2:25" s="49" customFormat="1" ht="38.25" x14ac:dyDescent="0.25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50">
        <v>803106308</v>
      </c>
      <c r="M10" s="50">
        <v>0</v>
      </c>
      <c r="N10" s="50">
        <v>0</v>
      </c>
      <c r="O10" s="50">
        <v>803106308</v>
      </c>
      <c r="P10" s="50">
        <v>0</v>
      </c>
      <c r="Q10" s="50">
        <v>0</v>
      </c>
      <c r="R10" s="50">
        <v>0</v>
      </c>
      <c r="S10" s="50">
        <v>803106308</v>
      </c>
      <c r="T10" s="50">
        <v>331077077.88999999</v>
      </c>
      <c r="U10" s="23">
        <f t="shared" si="0"/>
        <v>0.41224564493148019</v>
      </c>
      <c r="V10" s="50">
        <v>330763957.16000003</v>
      </c>
      <c r="W10" s="23">
        <f t="shared" si="1"/>
        <v>0.41185575790546525</v>
      </c>
      <c r="X10" s="50">
        <v>330763957.16000003</v>
      </c>
      <c r="Y10" s="23">
        <f t="shared" si="2"/>
        <v>0.41185575790546525</v>
      </c>
    </row>
    <row r="11" spans="2:25" s="49" customFormat="1" ht="38.25" x14ac:dyDescent="0.25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50">
        <v>128947054</v>
      </c>
      <c r="M11" s="50">
        <v>0</v>
      </c>
      <c r="N11" s="50">
        <v>11600000</v>
      </c>
      <c r="O11" s="50">
        <v>117347054</v>
      </c>
      <c r="P11" s="50">
        <v>0</v>
      </c>
      <c r="Q11" s="50">
        <v>0</v>
      </c>
      <c r="R11" s="50">
        <v>-28493.97</v>
      </c>
      <c r="S11" s="50">
        <v>117318560.03</v>
      </c>
      <c r="T11" s="50">
        <v>57377324.32</v>
      </c>
      <c r="U11" s="23">
        <f t="shared" si="0"/>
        <v>0.48907286541300721</v>
      </c>
      <c r="V11" s="50">
        <v>39069953.619999997</v>
      </c>
      <c r="W11" s="23">
        <f t="shared" si="1"/>
        <v>0.33302448998700002</v>
      </c>
      <c r="X11" s="50">
        <v>39061413.289999999</v>
      </c>
      <c r="Y11" s="23">
        <f t="shared" si="2"/>
        <v>0.33295169391792268</v>
      </c>
    </row>
    <row r="12" spans="2:25" s="49" customFormat="1" ht="38.25" x14ac:dyDescent="0.25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50">
        <v>2785000</v>
      </c>
      <c r="M12" s="50">
        <v>9000000</v>
      </c>
      <c r="N12" s="50">
        <v>0</v>
      </c>
      <c r="O12" s="50">
        <v>11785000</v>
      </c>
      <c r="P12" s="50">
        <v>0</v>
      </c>
      <c r="Q12" s="50">
        <v>0</v>
      </c>
      <c r="R12" s="50">
        <v>0</v>
      </c>
      <c r="S12" s="50">
        <v>11785000</v>
      </c>
      <c r="T12" s="50">
        <v>7621188.9000000004</v>
      </c>
      <c r="U12" s="23">
        <f t="shared" si="0"/>
        <v>0.64668552397114976</v>
      </c>
      <c r="V12" s="50">
        <v>1689588.9</v>
      </c>
      <c r="W12" s="23">
        <f t="shared" si="1"/>
        <v>0.14336774713619008</v>
      </c>
      <c r="X12" s="50">
        <v>1689588.9</v>
      </c>
      <c r="Y12" s="23">
        <f t="shared" si="2"/>
        <v>0.14336774713619008</v>
      </c>
    </row>
    <row r="13" spans="2:25" s="49" customFormat="1" ht="38.25" x14ac:dyDescent="0.25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50">
        <v>0</v>
      </c>
      <c r="M13" s="50">
        <v>2600000</v>
      </c>
      <c r="N13" s="50">
        <v>0</v>
      </c>
      <c r="O13" s="50">
        <v>2600000</v>
      </c>
      <c r="P13" s="50">
        <v>0</v>
      </c>
      <c r="Q13" s="50">
        <v>0</v>
      </c>
      <c r="R13" s="50">
        <v>0</v>
      </c>
      <c r="S13" s="50">
        <v>2600000</v>
      </c>
      <c r="T13" s="50">
        <v>0</v>
      </c>
      <c r="U13" s="23">
        <f t="shared" si="0"/>
        <v>0</v>
      </c>
      <c r="V13" s="50">
        <v>0</v>
      </c>
      <c r="W13" s="23">
        <f t="shared" si="1"/>
        <v>0</v>
      </c>
      <c r="X13" s="50">
        <v>0</v>
      </c>
      <c r="Y13" s="23">
        <f t="shared" si="2"/>
        <v>0</v>
      </c>
    </row>
    <row r="14" spans="2:25" s="49" customFormat="1" ht="51" x14ac:dyDescent="0.25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50">
        <v>739018</v>
      </c>
      <c r="M14" s="50">
        <v>0</v>
      </c>
      <c r="N14" s="50">
        <v>0</v>
      </c>
      <c r="O14" s="50">
        <v>739018</v>
      </c>
      <c r="P14" s="50">
        <v>0</v>
      </c>
      <c r="Q14" s="50">
        <v>0</v>
      </c>
      <c r="R14" s="50">
        <v>0</v>
      </c>
      <c r="S14" s="50">
        <v>739018</v>
      </c>
      <c r="T14" s="50">
        <v>0</v>
      </c>
      <c r="U14" s="23">
        <f t="shared" si="0"/>
        <v>0</v>
      </c>
      <c r="V14" s="50">
        <v>0</v>
      </c>
      <c r="W14" s="23">
        <f t="shared" si="1"/>
        <v>0</v>
      </c>
      <c r="X14" s="50">
        <v>0</v>
      </c>
      <c r="Y14" s="23">
        <f t="shared" si="2"/>
        <v>0</v>
      </c>
    </row>
    <row r="15" spans="2:25" s="49" customFormat="1" ht="38.25" x14ac:dyDescent="0.25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50">
        <v>23967000</v>
      </c>
      <c r="M15" s="50">
        <v>0</v>
      </c>
      <c r="N15" s="50">
        <v>0</v>
      </c>
      <c r="O15" s="50">
        <v>23967000</v>
      </c>
      <c r="P15" s="50">
        <v>0</v>
      </c>
      <c r="Q15" s="50">
        <v>0</v>
      </c>
      <c r="R15" s="50">
        <v>0</v>
      </c>
      <c r="S15" s="50">
        <v>23967000</v>
      </c>
      <c r="T15" s="50">
        <v>18790910.579999998</v>
      </c>
      <c r="U15" s="23">
        <f t="shared" si="0"/>
        <v>0.78403265239704589</v>
      </c>
      <c r="V15" s="50">
        <v>6104166.5999999996</v>
      </c>
      <c r="W15" s="23">
        <f t="shared" si="1"/>
        <v>0.25469047440230314</v>
      </c>
      <c r="X15" s="50">
        <v>6069866.5899999999</v>
      </c>
      <c r="Y15" s="23">
        <f t="shared" si="2"/>
        <v>0.25325933950849083</v>
      </c>
    </row>
    <row r="16" spans="2:25" s="49" customFormat="1" ht="63.75" x14ac:dyDescent="0.25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50">
        <v>0</v>
      </c>
      <c r="M16" s="50">
        <v>9820610</v>
      </c>
      <c r="N16" s="50">
        <v>0</v>
      </c>
      <c r="O16" s="50">
        <v>9820610</v>
      </c>
      <c r="P16" s="50">
        <v>0</v>
      </c>
      <c r="Q16" s="50">
        <v>0</v>
      </c>
      <c r="R16" s="50">
        <v>0</v>
      </c>
      <c r="S16" s="50">
        <v>9820610</v>
      </c>
      <c r="T16" s="50">
        <v>4333849.78</v>
      </c>
      <c r="U16" s="23">
        <f t="shared" si="0"/>
        <v>0.44130148534561503</v>
      </c>
      <c r="V16" s="50">
        <v>451536.81</v>
      </c>
      <c r="W16" s="23">
        <f t="shared" si="1"/>
        <v>4.5978489116256523E-2</v>
      </c>
      <c r="X16" s="50">
        <v>451536.81</v>
      </c>
      <c r="Y16" s="23">
        <f t="shared" si="2"/>
        <v>4.5978489116256523E-2</v>
      </c>
    </row>
    <row r="17" spans="2:25" s="49" customFormat="1" ht="63.75" x14ac:dyDescent="0.25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50">
        <v>9820610</v>
      </c>
      <c r="M17" s="50">
        <v>500000</v>
      </c>
      <c r="N17" s="50">
        <v>9820610</v>
      </c>
      <c r="O17" s="50">
        <v>500000</v>
      </c>
      <c r="P17" s="50">
        <v>0</v>
      </c>
      <c r="Q17" s="50">
        <v>0</v>
      </c>
      <c r="R17" s="50">
        <v>0</v>
      </c>
      <c r="S17" s="50">
        <v>500000</v>
      </c>
      <c r="T17" s="50">
        <v>500000</v>
      </c>
      <c r="U17" s="23">
        <f t="shared" si="0"/>
        <v>1</v>
      </c>
      <c r="V17" s="50">
        <v>0</v>
      </c>
      <c r="W17" s="23">
        <f t="shared" si="1"/>
        <v>0</v>
      </c>
      <c r="X17" s="50">
        <v>0</v>
      </c>
      <c r="Y17" s="23">
        <f t="shared" si="2"/>
        <v>0</v>
      </c>
    </row>
    <row r="18" spans="2:25" s="49" customFormat="1" ht="63.75" x14ac:dyDescent="0.25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50">
        <v>450000</v>
      </c>
      <c r="M18" s="50">
        <v>0</v>
      </c>
      <c r="N18" s="50">
        <v>0</v>
      </c>
      <c r="O18" s="50">
        <v>450000</v>
      </c>
      <c r="P18" s="50">
        <v>0</v>
      </c>
      <c r="Q18" s="50">
        <v>0</v>
      </c>
      <c r="R18" s="50">
        <v>0</v>
      </c>
      <c r="S18" s="50">
        <v>450000</v>
      </c>
      <c r="T18" s="50">
        <v>0</v>
      </c>
      <c r="U18" s="23">
        <f t="shared" si="0"/>
        <v>0</v>
      </c>
      <c r="V18" s="50">
        <v>0</v>
      </c>
      <c r="W18" s="23">
        <f t="shared" si="1"/>
        <v>0</v>
      </c>
      <c r="X18" s="50">
        <v>0</v>
      </c>
      <c r="Y18" s="23">
        <f t="shared" si="2"/>
        <v>0</v>
      </c>
    </row>
    <row r="19" spans="2:25" s="49" customFormat="1" ht="63.75" x14ac:dyDescent="0.25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50">
        <v>600000</v>
      </c>
      <c r="M19" s="50">
        <v>0</v>
      </c>
      <c r="N19" s="50">
        <v>0</v>
      </c>
      <c r="O19" s="50">
        <v>600000</v>
      </c>
      <c r="P19" s="50">
        <v>0</v>
      </c>
      <c r="Q19" s="50">
        <v>0</v>
      </c>
      <c r="R19" s="50">
        <v>0</v>
      </c>
      <c r="S19" s="50">
        <v>600000</v>
      </c>
      <c r="T19" s="50">
        <v>0</v>
      </c>
      <c r="U19" s="23">
        <f t="shared" si="0"/>
        <v>0</v>
      </c>
      <c r="V19" s="50">
        <v>0</v>
      </c>
      <c r="W19" s="23">
        <f t="shared" si="1"/>
        <v>0</v>
      </c>
      <c r="X19" s="50">
        <v>0</v>
      </c>
      <c r="Y19" s="23">
        <f t="shared" si="2"/>
        <v>0</v>
      </c>
    </row>
    <row r="20" spans="2:25" s="49" customFormat="1" ht="63.75" x14ac:dyDescent="0.25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50">
        <v>3000000</v>
      </c>
      <c r="M20" s="50">
        <v>0</v>
      </c>
      <c r="N20" s="50">
        <v>500000</v>
      </c>
      <c r="O20" s="50">
        <v>2500000</v>
      </c>
      <c r="P20" s="50">
        <v>0</v>
      </c>
      <c r="Q20" s="50">
        <v>0</v>
      </c>
      <c r="R20" s="50">
        <v>0</v>
      </c>
      <c r="S20" s="50">
        <v>2500000</v>
      </c>
      <c r="T20" s="50">
        <v>0</v>
      </c>
      <c r="U20" s="23">
        <f t="shared" si="0"/>
        <v>0</v>
      </c>
      <c r="V20" s="50">
        <v>0</v>
      </c>
      <c r="W20" s="23">
        <f t="shared" si="1"/>
        <v>0</v>
      </c>
      <c r="X20" s="50">
        <v>0</v>
      </c>
      <c r="Y20" s="23">
        <f t="shared" si="2"/>
        <v>0</v>
      </c>
    </row>
    <row r="21" spans="2:25" s="49" customFormat="1" ht="63.75" x14ac:dyDescent="0.25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50">
        <v>1000000</v>
      </c>
      <c r="M21" s="50">
        <v>0</v>
      </c>
      <c r="N21" s="50">
        <v>0</v>
      </c>
      <c r="O21" s="50">
        <v>1000000</v>
      </c>
      <c r="P21" s="50">
        <v>0</v>
      </c>
      <c r="Q21" s="50">
        <v>0</v>
      </c>
      <c r="R21" s="50">
        <v>0</v>
      </c>
      <c r="S21" s="50">
        <v>1000000</v>
      </c>
      <c r="T21" s="50">
        <v>0</v>
      </c>
      <c r="U21" s="23">
        <f t="shared" si="0"/>
        <v>0</v>
      </c>
      <c r="V21" s="50">
        <v>0</v>
      </c>
      <c r="W21" s="23">
        <f t="shared" si="1"/>
        <v>0</v>
      </c>
      <c r="X21" s="50">
        <v>0</v>
      </c>
      <c r="Y21" s="23">
        <f t="shared" si="2"/>
        <v>0</v>
      </c>
    </row>
    <row r="22" spans="2:25" s="49" customFormat="1" ht="63.75" x14ac:dyDescent="0.25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50">
        <v>90000</v>
      </c>
      <c r="M22" s="50">
        <v>0</v>
      </c>
      <c r="N22" s="50">
        <v>0</v>
      </c>
      <c r="O22" s="50">
        <v>90000</v>
      </c>
      <c r="P22" s="50">
        <v>0</v>
      </c>
      <c r="Q22" s="50">
        <v>0</v>
      </c>
      <c r="R22" s="50">
        <v>0</v>
      </c>
      <c r="S22" s="50">
        <v>90000</v>
      </c>
      <c r="T22" s="50">
        <v>0</v>
      </c>
      <c r="U22" s="23">
        <f t="shared" si="0"/>
        <v>0</v>
      </c>
      <c r="V22" s="50">
        <v>0</v>
      </c>
      <c r="W22" s="23">
        <f t="shared" si="1"/>
        <v>0</v>
      </c>
      <c r="X22" s="50">
        <v>0</v>
      </c>
      <c r="Y22" s="23">
        <f t="shared" si="2"/>
        <v>0</v>
      </c>
    </row>
    <row r="23" spans="2:25" s="49" customFormat="1" ht="63.75" x14ac:dyDescent="0.25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50">
        <v>650000</v>
      </c>
      <c r="M23" s="50">
        <v>0</v>
      </c>
      <c r="N23" s="50">
        <v>0</v>
      </c>
      <c r="O23" s="50">
        <v>650000</v>
      </c>
      <c r="P23" s="50">
        <v>0</v>
      </c>
      <c r="Q23" s="50">
        <v>0</v>
      </c>
      <c r="R23" s="50">
        <v>0</v>
      </c>
      <c r="S23" s="50">
        <v>650000</v>
      </c>
      <c r="T23" s="50">
        <v>0</v>
      </c>
      <c r="U23" s="23">
        <f t="shared" si="0"/>
        <v>0</v>
      </c>
      <c r="V23" s="50">
        <v>0</v>
      </c>
      <c r="W23" s="23">
        <f t="shared" si="1"/>
        <v>0</v>
      </c>
      <c r="X23" s="50">
        <v>0</v>
      </c>
      <c r="Y23" s="23">
        <f t="shared" si="2"/>
        <v>0</v>
      </c>
    </row>
    <row r="24" spans="2:25" s="49" customFormat="1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50">
        <v>2300000</v>
      </c>
      <c r="M24" s="50">
        <v>0</v>
      </c>
      <c r="N24" s="50">
        <v>0</v>
      </c>
      <c r="O24" s="50">
        <v>2300000</v>
      </c>
      <c r="P24" s="50">
        <v>0</v>
      </c>
      <c r="Q24" s="50">
        <v>0</v>
      </c>
      <c r="R24" s="50">
        <v>0</v>
      </c>
      <c r="S24" s="50">
        <v>2300000</v>
      </c>
      <c r="T24" s="50">
        <v>0</v>
      </c>
      <c r="U24" s="23">
        <f t="shared" si="0"/>
        <v>0</v>
      </c>
      <c r="V24" s="50">
        <v>0</v>
      </c>
      <c r="W24" s="23">
        <f t="shared" si="1"/>
        <v>0</v>
      </c>
      <c r="X24" s="50">
        <v>0</v>
      </c>
      <c r="Y24" s="23">
        <f t="shared" si="2"/>
        <v>0</v>
      </c>
    </row>
    <row r="25" spans="2:25" s="49" customFormat="1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50">
        <v>2350000</v>
      </c>
      <c r="M25" s="50">
        <v>0</v>
      </c>
      <c r="N25" s="50">
        <v>0</v>
      </c>
      <c r="O25" s="50">
        <v>2350000</v>
      </c>
      <c r="P25" s="50">
        <v>0</v>
      </c>
      <c r="Q25" s="50">
        <v>0</v>
      </c>
      <c r="R25" s="50">
        <v>0</v>
      </c>
      <c r="S25" s="50">
        <v>2350000</v>
      </c>
      <c r="T25" s="50">
        <v>0</v>
      </c>
      <c r="U25" s="23">
        <f t="shared" si="0"/>
        <v>0</v>
      </c>
      <c r="V25" s="50">
        <v>0</v>
      </c>
      <c r="W25" s="23">
        <f t="shared" si="1"/>
        <v>0</v>
      </c>
      <c r="X25" s="50">
        <v>0</v>
      </c>
      <c r="Y25" s="23">
        <f t="shared" si="2"/>
        <v>0</v>
      </c>
    </row>
    <row r="26" spans="2:25" s="49" customFormat="1" ht="63.75" x14ac:dyDescent="0.25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50">
        <v>0</v>
      </c>
      <c r="M26" s="50">
        <v>5513000</v>
      </c>
      <c r="N26" s="50">
        <v>0</v>
      </c>
      <c r="O26" s="50">
        <v>5513000</v>
      </c>
      <c r="P26" s="50">
        <v>0</v>
      </c>
      <c r="Q26" s="50">
        <v>0</v>
      </c>
      <c r="R26" s="50">
        <v>0</v>
      </c>
      <c r="S26" s="50">
        <v>5513000</v>
      </c>
      <c r="T26" s="50">
        <v>0</v>
      </c>
      <c r="U26" s="23">
        <f t="shared" si="0"/>
        <v>0</v>
      </c>
      <c r="V26" s="50">
        <v>0</v>
      </c>
      <c r="W26" s="23">
        <f t="shared" si="1"/>
        <v>0</v>
      </c>
      <c r="X26" s="50">
        <v>0</v>
      </c>
      <c r="Y26" s="23">
        <f t="shared" si="2"/>
        <v>0</v>
      </c>
    </row>
    <row r="27" spans="2:25" s="49" customFormat="1" ht="63.75" x14ac:dyDescent="0.25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50">
        <v>0</v>
      </c>
      <c r="M27" s="50">
        <v>1050000</v>
      </c>
      <c r="N27" s="50">
        <v>0</v>
      </c>
      <c r="O27" s="50">
        <v>1050000</v>
      </c>
      <c r="P27" s="50">
        <v>0</v>
      </c>
      <c r="Q27" s="50">
        <v>0</v>
      </c>
      <c r="R27" s="50">
        <v>0</v>
      </c>
      <c r="S27" s="50">
        <v>1050000</v>
      </c>
      <c r="T27" s="50">
        <v>0</v>
      </c>
      <c r="U27" s="23">
        <f t="shared" si="0"/>
        <v>0</v>
      </c>
      <c r="V27" s="50">
        <v>0</v>
      </c>
      <c r="W27" s="23">
        <f t="shared" si="1"/>
        <v>0</v>
      </c>
      <c r="X27" s="50">
        <v>0</v>
      </c>
      <c r="Y27" s="23">
        <f t="shared" si="2"/>
        <v>0</v>
      </c>
    </row>
    <row r="28" spans="2:25" s="49" customFormat="1" ht="63.75" x14ac:dyDescent="0.25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50">
        <v>0</v>
      </c>
      <c r="M28" s="50">
        <v>13000000</v>
      </c>
      <c r="N28" s="50">
        <v>0</v>
      </c>
      <c r="O28" s="50">
        <v>13000000</v>
      </c>
      <c r="P28" s="50">
        <v>0</v>
      </c>
      <c r="Q28" s="50">
        <v>0</v>
      </c>
      <c r="R28" s="50">
        <v>0</v>
      </c>
      <c r="S28" s="50">
        <v>13000000</v>
      </c>
      <c r="T28" s="50">
        <v>0</v>
      </c>
      <c r="U28" s="23">
        <f t="shared" si="0"/>
        <v>0</v>
      </c>
      <c r="V28" s="50">
        <v>0</v>
      </c>
      <c r="W28" s="23">
        <f t="shared" si="1"/>
        <v>0</v>
      </c>
      <c r="X28" s="50">
        <v>0</v>
      </c>
      <c r="Y28" s="23">
        <f t="shared" si="2"/>
        <v>0</v>
      </c>
    </row>
    <row r="29" spans="2:25" s="49" customFormat="1" ht="38.25" x14ac:dyDescent="0.25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50">
        <v>104416966</v>
      </c>
      <c r="M29" s="50">
        <v>0</v>
      </c>
      <c r="N29" s="50">
        <v>0</v>
      </c>
      <c r="O29" s="50">
        <v>104416966</v>
      </c>
      <c r="P29" s="50">
        <v>0</v>
      </c>
      <c r="Q29" s="50">
        <v>0</v>
      </c>
      <c r="R29" s="50">
        <v>0</v>
      </c>
      <c r="S29" s="50">
        <v>104416966</v>
      </c>
      <c r="T29" s="50">
        <v>75112370.799999997</v>
      </c>
      <c r="U29" s="23">
        <f t="shared" si="0"/>
        <v>0.71935025195043489</v>
      </c>
      <c r="V29" s="50">
        <v>28536781.559999999</v>
      </c>
      <c r="W29" s="23">
        <f t="shared" si="1"/>
        <v>0.27329640625643153</v>
      </c>
      <c r="X29" s="50">
        <v>28255197.140000001</v>
      </c>
      <c r="Y29" s="23">
        <f t="shared" si="2"/>
        <v>0.27059967572702698</v>
      </c>
    </row>
    <row r="30" spans="2:25" s="49" customFormat="1" ht="38.25" x14ac:dyDescent="0.25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50">
        <v>5302127</v>
      </c>
      <c r="M30" s="50">
        <v>0</v>
      </c>
      <c r="N30" s="50">
        <v>0</v>
      </c>
      <c r="O30" s="50">
        <v>5302127</v>
      </c>
      <c r="P30" s="50">
        <v>0</v>
      </c>
      <c r="Q30" s="50">
        <v>0</v>
      </c>
      <c r="R30" s="50">
        <v>0</v>
      </c>
      <c r="S30" s="50">
        <v>5302127</v>
      </c>
      <c r="T30" s="50">
        <v>1681690.32</v>
      </c>
      <c r="U30" s="23">
        <f t="shared" si="0"/>
        <v>0.31717277236097891</v>
      </c>
      <c r="V30" s="50">
        <v>730573.2</v>
      </c>
      <c r="W30" s="23">
        <f t="shared" si="1"/>
        <v>0.1377887025339076</v>
      </c>
      <c r="X30" s="50">
        <v>730573.2</v>
      </c>
      <c r="Y30" s="23">
        <f t="shared" si="2"/>
        <v>0.1377887025339076</v>
      </c>
    </row>
    <row r="31" spans="2:25" s="49" customFormat="1" ht="38.25" x14ac:dyDescent="0.25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50">
        <v>0</v>
      </c>
      <c r="M31" s="50">
        <v>1943747.36</v>
      </c>
      <c r="N31" s="50">
        <v>0</v>
      </c>
      <c r="O31" s="50">
        <v>1943747.36</v>
      </c>
      <c r="P31" s="50">
        <v>0</v>
      </c>
      <c r="Q31" s="50">
        <v>0</v>
      </c>
      <c r="R31" s="50">
        <v>0</v>
      </c>
      <c r="S31" s="50">
        <v>1943747.36</v>
      </c>
      <c r="T31" s="50">
        <v>0</v>
      </c>
      <c r="U31" s="23">
        <f t="shared" si="0"/>
        <v>0</v>
      </c>
      <c r="V31" s="50">
        <v>0</v>
      </c>
      <c r="W31" s="23">
        <f t="shared" si="1"/>
        <v>0</v>
      </c>
      <c r="X31" s="50">
        <v>0</v>
      </c>
      <c r="Y31" s="23">
        <f t="shared" si="2"/>
        <v>0</v>
      </c>
    </row>
    <row r="32" spans="2:25" s="49" customFormat="1" ht="38.25" x14ac:dyDescent="0.25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50">
        <v>0</v>
      </c>
      <c r="M32" s="50">
        <v>25025808.719999999</v>
      </c>
      <c r="N32" s="50">
        <v>0</v>
      </c>
      <c r="O32" s="50">
        <v>25025808.719999999</v>
      </c>
      <c r="P32" s="50">
        <v>0</v>
      </c>
      <c r="Q32" s="50">
        <v>0</v>
      </c>
      <c r="R32" s="50">
        <v>0</v>
      </c>
      <c r="S32" s="50">
        <v>25025808.719999999</v>
      </c>
      <c r="T32" s="50">
        <v>0</v>
      </c>
      <c r="U32" s="23">
        <f t="shared" si="0"/>
        <v>0</v>
      </c>
      <c r="V32" s="50">
        <v>0</v>
      </c>
      <c r="W32" s="23">
        <f t="shared" si="1"/>
        <v>0</v>
      </c>
      <c r="X32" s="50">
        <v>0</v>
      </c>
      <c r="Y32" s="23">
        <f t="shared" si="2"/>
        <v>0</v>
      </c>
    </row>
    <row r="33" spans="2:25" s="49" customFormat="1" ht="38.25" x14ac:dyDescent="0.25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50">
        <v>0</v>
      </c>
      <c r="M33" s="50">
        <v>32065352.010000002</v>
      </c>
      <c r="N33" s="50">
        <v>0</v>
      </c>
      <c r="O33" s="50">
        <v>32065352.010000002</v>
      </c>
      <c r="P33" s="50">
        <v>0</v>
      </c>
      <c r="Q33" s="50">
        <v>0</v>
      </c>
      <c r="R33" s="50">
        <v>0</v>
      </c>
      <c r="S33" s="50">
        <v>32065352.010000002</v>
      </c>
      <c r="T33" s="50">
        <v>0</v>
      </c>
      <c r="U33" s="23">
        <f t="shared" si="0"/>
        <v>0</v>
      </c>
      <c r="V33" s="50">
        <v>0</v>
      </c>
      <c r="W33" s="23">
        <f t="shared" si="1"/>
        <v>0</v>
      </c>
      <c r="X33" s="50">
        <v>0</v>
      </c>
      <c r="Y33" s="23">
        <f t="shared" si="2"/>
        <v>0</v>
      </c>
    </row>
    <row r="34" spans="2:25" s="49" customFormat="1" ht="51" x14ac:dyDescent="0.25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50">
        <v>3599001</v>
      </c>
      <c r="M34" s="50">
        <v>0</v>
      </c>
      <c r="N34" s="50">
        <v>0</v>
      </c>
      <c r="O34" s="50">
        <v>3599001</v>
      </c>
      <c r="P34" s="50">
        <v>0</v>
      </c>
      <c r="Q34" s="50">
        <v>0</v>
      </c>
      <c r="R34" s="50">
        <v>0</v>
      </c>
      <c r="S34" s="50">
        <v>3599001</v>
      </c>
      <c r="T34" s="50">
        <v>686200.67</v>
      </c>
      <c r="U34" s="23">
        <f t="shared" si="0"/>
        <v>0.19066420653953695</v>
      </c>
      <c r="V34" s="50">
        <v>297742.27</v>
      </c>
      <c r="W34" s="23">
        <f t="shared" si="1"/>
        <v>8.2729143448418058E-2</v>
      </c>
      <c r="X34" s="50">
        <v>293525.46999999997</v>
      </c>
      <c r="Y34" s="23">
        <f t="shared" si="2"/>
        <v>8.1557484979859679E-2</v>
      </c>
    </row>
    <row r="35" spans="2:25" s="49" customFormat="1" ht="51" x14ac:dyDescent="0.25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50">
        <v>0</v>
      </c>
      <c r="M35" s="50">
        <v>390000</v>
      </c>
      <c r="N35" s="50">
        <v>0</v>
      </c>
      <c r="O35" s="50">
        <v>390000</v>
      </c>
      <c r="P35" s="50">
        <v>0</v>
      </c>
      <c r="Q35" s="50">
        <v>0</v>
      </c>
      <c r="R35" s="50">
        <v>0</v>
      </c>
      <c r="S35" s="50">
        <v>390000</v>
      </c>
      <c r="T35" s="50">
        <v>88800</v>
      </c>
      <c r="U35" s="23">
        <f t="shared" si="0"/>
        <v>0.22769230769230769</v>
      </c>
      <c r="V35" s="50">
        <v>0</v>
      </c>
      <c r="W35" s="23">
        <f t="shared" si="1"/>
        <v>0</v>
      </c>
      <c r="X35" s="50">
        <v>0</v>
      </c>
      <c r="Y35" s="23">
        <f t="shared" si="2"/>
        <v>0</v>
      </c>
    </row>
    <row r="36" spans="2:25" s="49" customFormat="1" ht="63.75" x14ac:dyDescent="0.25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50">
        <v>766000</v>
      </c>
      <c r="M36" s="50">
        <v>0</v>
      </c>
      <c r="N36" s="50">
        <v>0</v>
      </c>
      <c r="O36" s="50">
        <v>766000</v>
      </c>
      <c r="P36" s="50">
        <v>0</v>
      </c>
      <c r="Q36" s="50">
        <v>0</v>
      </c>
      <c r="R36" s="50">
        <v>0</v>
      </c>
      <c r="S36" s="50">
        <v>766000</v>
      </c>
      <c r="T36" s="50">
        <v>322968.38</v>
      </c>
      <c r="U36" s="23">
        <f t="shared" si="0"/>
        <v>0.42162973890339428</v>
      </c>
      <c r="V36" s="50">
        <v>72520.649999999994</v>
      </c>
      <c r="W36" s="23">
        <f t="shared" si="1"/>
        <v>9.4674477806788504E-2</v>
      </c>
      <c r="X36" s="50">
        <v>72520.649999999994</v>
      </c>
      <c r="Y36" s="23">
        <f t="shared" si="2"/>
        <v>9.4674477806788504E-2</v>
      </c>
    </row>
    <row r="37" spans="2:25" s="49" customFormat="1" ht="63.75" x14ac:dyDescent="0.25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50">
        <v>0</v>
      </c>
      <c r="M37" s="50">
        <v>624313.04</v>
      </c>
      <c r="N37" s="50">
        <v>0</v>
      </c>
      <c r="O37" s="50">
        <v>624313.04</v>
      </c>
      <c r="P37" s="50">
        <v>0</v>
      </c>
      <c r="Q37" s="50">
        <v>0</v>
      </c>
      <c r="R37" s="50">
        <v>0</v>
      </c>
      <c r="S37" s="50">
        <v>624313.04</v>
      </c>
      <c r="T37" s="50">
        <v>0</v>
      </c>
      <c r="U37" s="23">
        <f t="shared" si="0"/>
        <v>0</v>
      </c>
      <c r="V37" s="50">
        <v>0</v>
      </c>
      <c r="W37" s="23">
        <f t="shared" si="1"/>
        <v>0</v>
      </c>
      <c r="X37" s="50">
        <v>0</v>
      </c>
      <c r="Y37" s="23">
        <f t="shared" si="2"/>
        <v>0</v>
      </c>
    </row>
    <row r="38" spans="2:25" s="49" customFormat="1" ht="38.25" x14ac:dyDescent="0.25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50">
        <v>7283000</v>
      </c>
      <c r="M38" s="50">
        <v>0</v>
      </c>
      <c r="N38" s="50">
        <v>0</v>
      </c>
      <c r="O38" s="50">
        <v>7283000</v>
      </c>
      <c r="P38" s="50">
        <v>0</v>
      </c>
      <c r="Q38" s="50">
        <v>0</v>
      </c>
      <c r="R38" s="50">
        <v>0</v>
      </c>
      <c r="S38" s="50">
        <v>7283000</v>
      </c>
      <c r="T38" s="50">
        <v>5392061.9500000002</v>
      </c>
      <c r="U38" s="23">
        <f t="shared" si="0"/>
        <v>0.74036275573252786</v>
      </c>
      <c r="V38" s="50">
        <v>1690126.24</v>
      </c>
      <c r="W38" s="23">
        <f t="shared" si="1"/>
        <v>0.23206456679939585</v>
      </c>
      <c r="X38" s="50">
        <v>1690126.24</v>
      </c>
      <c r="Y38" s="23">
        <f t="shared" si="2"/>
        <v>0.23206456679939585</v>
      </c>
    </row>
    <row r="39" spans="2:25" s="49" customFormat="1" ht="38.25" x14ac:dyDescent="0.25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50">
        <v>122000</v>
      </c>
      <c r="M39" s="50">
        <v>0</v>
      </c>
      <c r="N39" s="50">
        <v>0</v>
      </c>
      <c r="O39" s="50">
        <v>122000</v>
      </c>
      <c r="P39" s="50">
        <v>0</v>
      </c>
      <c r="Q39" s="50">
        <v>0</v>
      </c>
      <c r="R39" s="50">
        <v>0</v>
      </c>
      <c r="S39" s="50">
        <v>122000</v>
      </c>
      <c r="T39" s="50">
        <v>65563.02</v>
      </c>
      <c r="U39" s="23">
        <f t="shared" si="0"/>
        <v>0.53740180327868858</v>
      </c>
      <c r="V39" s="50">
        <v>21854.34</v>
      </c>
      <c r="W39" s="23">
        <f t="shared" si="1"/>
        <v>0.17913393442622952</v>
      </c>
      <c r="X39" s="50">
        <v>21854.34</v>
      </c>
      <c r="Y39" s="23">
        <f t="shared" si="2"/>
        <v>0.17913393442622952</v>
      </c>
    </row>
    <row r="40" spans="2:25" s="49" customFormat="1" ht="39" thickBot="1" x14ac:dyDescent="0.3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50">
        <v>3500000</v>
      </c>
      <c r="M40" s="50">
        <v>0</v>
      </c>
      <c r="N40" s="50">
        <v>0</v>
      </c>
      <c r="O40" s="50">
        <v>3500000</v>
      </c>
      <c r="P40" s="50">
        <v>0</v>
      </c>
      <c r="Q40" s="50">
        <v>0</v>
      </c>
      <c r="R40" s="50">
        <v>0</v>
      </c>
      <c r="S40" s="50">
        <v>3500000</v>
      </c>
      <c r="T40" s="50">
        <v>1129121.01</v>
      </c>
      <c r="U40" s="23">
        <f t="shared" si="0"/>
        <v>0.32260600285714286</v>
      </c>
      <c r="V40" s="50">
        <v>0</v>
      </c>
      <c r="W40" s="23">
        <f t="shared" si="1"/>
        <v>0</v>
      </c>
      <c r="X40" s="50">
        <v>0</v>
      </c>
      <c r="Y40" s="23">
        <f t="shared" si="2"/>
        <v>0</v>
      </c>
    </row>
    <row r="41" spans="2:25" ht="13.5" thickTop="1" x14ac:dyDescent="0.25">
      <c r="B41" s="38" t="s">
        <v>41</v>
      </c>
      <c r="C41" s="39"/>
      <c r="D41" s="38"/>
      <c r="E41" s="38"/>
      <c r="F41" s="38"/>
      <c r="G41" s="38"/>
      <c r="H41" s="38"/>
      <c r="I41" s="38"/>
      <c r="J41" s="38"/>
      <c r="K41" s="38"/>
      <c r="L41" s="40">
        <f t="shared" ref="L41:T41" si="3">SUM(L5:L40)</f>
        <v>1389877704</v>
      </c>
      <c r="M41" s="40">
        <f t="shared" si="3"/>
        <v>101532831.13000001</v>
      </c>
      <c r="N41" s="40">
        <f t="shared" si="3"/>
        <v>21920610</v>
      </c>
      <c r="O41" s="40">
        <f t="shared" si="3"/>
        <v>1469489925.1299999</v>
      </c>
      <c r="P41" s="40">
        <f t="shared" si="3"/>
        <v>0</v>
      </c>
      <c r="Q41" s="40">
        <f t="shared" si="3"/>
        <v>0</v>
      </c>
      <c r="R41" s="40">
        <f t="shared" si="3"/>
        <v>-28493.97</v>
      </c>
      <c r="S41" s="40">
        <f t="shared" si="3"/>
        <v>1469461431.1599998</v>
      </c>
      <c r="T41" s="40">
        <f t="shared" si="3"/>
        <v>623649258.65999985</v>
      </c>
      <c r="U41" s="41">
        <f t="shared" ref="U41" si="4">T41/$S41</f>
        <v>0.42440668767174661</v>
      </c>
      <c r="V41" s="40">
        <f>SUM(V5:V40)</f>
        <v>528898932.38999999</v>
      </c>
      <c r="W41" s="41">
        <f t="shared" ref="W41" si="5">V41/$S41</f>
        <v>0.35992705978848633</v>
      </c>
      <c r="X41" s="40">
        <f>SUM(X5:X40)</f>
        <v>528570290.82999998</v>
      </c>
      <c r="Y41" s="41">
        <f t="shared" ref="Y41" si="6">X41/$S41</f>
        <v>0.35970341216287932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MAI/2021
&amp;C
RESOLUÇÃO CNJ Nº 102 - ANEXO II - DOTAÇÃO E EXECUÇÃO ORÇAMENTÁRIA</oddHeader>
    <oddFooter>&amp;CPágina &amp;P de &amp;N</oddFooter>
  </headerFooter>
  <ignoredErrors>
    <ignoredError sqref="B5:S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41"/>
  <sheetViews>
    <sheetView showGridLines="0" workbookViewId="0">
      <selection activeCell="B5" sqref="B5"/>
    </sheetView>
  </sheetViews>
  <sheetFormatPr defaultRowHeight="12.75" x14ac:dyDescent="0.2"/>
  <cols>
    <col min="1" max="1" width="4.7109375" style="53" customWidth="1"/>
    <col min="2" max="2" width="6.42578125" style="53" bestFit="1" customWidth="1"/>
    <col min="3" max="3" width="9.140625" style="53" bestFit="1" customWidth="1"/>
    <col min="4" max="4" width="9.7109375" style="53" customWidth="1"/>
    <col min="5" max="5" width="15.42578125" style="54" bestFit="1" customWidth="1"/>
    <col min="6" max="6" width="12.85546875" style="53" bestFit="1" customWidth="1"/>
    <col min="7" max="7" width="19.5703125" style="53" customWidth="1"/>
    <col min="8" max="8" width="5.85546875" style="53" bestFit="1" customWidth="1"/>
    <col min="9" max="9" width="6.42578125" style="53" bestFit="1" customWidth="1"/>
    <col min="10" max="10" width="19" style="53" customWidth="1"/>
    <col min="11" max="11" width="4.7109375" style="53" bestFit="1" customWidth="1"/>
    <col min="12" max="12" width="16" style="55" bestFit="1" customWidth="1"/>
    <col min="13" max="13" width="14.28515625" style="55" bestFit="1" customWidth="1"/>
    <col min="14" max="14" width="13.7109375" style="55" bestFit="1" customWidth="1"/>
    <col min="15" max="15" width="16.28515625" style="55" bestFit="1" customWidth="1"/>
    <col min="16" max="16" width="13.5703125" style="55" bestFit="1" customWidth="1"/>
    <col min="17" max="17" width="8" style="55" bestFit="1" customWidth="1"/>
    <col min="18" max="18" width="10.85546875" style="55" bestFit="1" customWidth="1"/>
    <col min="19" max="19" width="16.140625" style="55" bestFit="1" customWidth="1"/>
    <col min="20" max="20" width="14.5703125" style="55" bestFit="1" customWidth="1"/>
    <col min="21" max="21" width="7.7109375" style="56" bestFit="1" customWidth="1"/>
    <col min="22" max="22" width="14.28515625" style="55" bestFit="1" customWidth="1"/>
    <col min="23" max="23" width="6.7109375" style="56" bestFit="1" customWidth="1"/>
    <col min="24" max="24" width="14.28515625" style="55" bestFit="1" customWidth="1"/>
    <col min="25" max="25" width="7.7109375" style="56" bestFit="1" customWidth="1"/>
    <col min="26" max="16384" width="9.140625" style="53"/>
  </cols>
  <sheetData>
    <row r="1" spans="2:25" ht="13.5" thickBot="1" x14ac:dyDescent="0.25"/>
    <row r="2" spans="2:25" s="47" customFormat="1" ht="24.95" customHeight="1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s="47" customFormat="1" ht="24.95" customHeight="1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57" t="s">
        <v>15</v>
      </c>
      <c r="N3" s="57" t="s">
        <v>16</v>
      </c>
      <c r="O3" s="103"/>
      <c r="P3" s="103"/>
      <c r="Q3" s="58" t="s">
        <v>17</v>
      </c>
      <c r="R3" s="58" t="s">
        <v>18</v>
      </c>
      <c r="S3" s="103"/>
      <c r="T3" s="59" t="s">
        <v>19</v>
      </c>
      <c r="U3" s="7" t="s">
        <v>20</v>
      </c>
      <c r="V3" s="45" t="s">
        <v>21</v>
      </c>
      <c r="W3" s="8" t="s">
        <v>20</v>
      </c>
      <c r="X3" s="9" t="s">
        <v>22</v>
      </c>
      <c r="Y3" s="8" t="s">
        <v>20</v>
      </c>
    </row>
    <row r="4" spans="2:25" s="47" customFormat="1" ht="24.95" customHeight="1" thickBot="1" x14ac:dyDescent="0.3">
      <c r="B4" s="46" t="s">
        <v>23</v>
      </c>
      <c r="C4" s="46" t="s">
        <v>24</v>
      </c>
      <c r="D4" s="96"/>
      <c r="E4" s="96"/>
      <c r="F4" s="46" t="s">
        <v>25</v>
      </c>
      <c r="G4" s="46" t="s">
        <v>26</v>
      </c>
      <c r="H4" s="96"/>
      <c r="I4" s="46" t="s">
        <v>23</v>
      </c>
      <c r="J4" s="46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12633331.140000001</v>
      </c>
      <c r="U5" s="19">
        <f t="shared" ref="U5:U40" si="0">IFERROR(T5/$S5,"")</f>
        <v>0.46844809250622843</v>
      </c>
      <c r="V5" s="18">
        <v>12633331.140000001</v>
      </c>
      <c r="W5" s="19">
        <f t="shared" ref="W5:W40" si="1">IFERROR(V5/$S5,"")</f>
        <v>0.46844809250622843</v>
      </c>
      <c r="X5" s="18">
        <v>10506542.27</v>
      </c>
      <c r="Y5" s="19">
        <f t="shared" ref="Y5:Y40" si="2">IFERROR(X5/$S5,"")</f>
        <v>0.38958605855221479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63580966.420000002</v>
      </c>
      <c r="U6" s="23">
        <f t="shared" si="0"/>
        <v>0.45372146328585328</v>
      </c>
      <c r="V6" s="22">
        <v>63580966.420000002</v>
      </c>
      <c r="W6" s="23">
        <f t="shared" si="1"/>
        <v>0.45372146328585328</v>
      </c>
      <c r="X6" s="22">
        <v>63580966.420000002</v>
      </c>
      <c r="Y6" s="23">
        <f t="shared" si="2"/>
        <v>0.45372146328585328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1515984.87</v>
      </c>
      <c r="U7" s="23">
        <f t="shared" si="0"/>
        <v>0.44744910732126725</v>
      </c>
      <c r="V7" s="22">
        <v>1515984.87</v>
      </c>
      <c r="W7" s="23">
        <f t="shared" si="1"/>
        <v>0.44744910732126725</v>
      </c>
      <c r="X7" s="22">
        <v>1515984.87</v>
      </c>
      <c r="Y7" s="23">
        <f t="shared" si="2"/>
        <v>0.44744910732126725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15237203.109999999</v>
      </c>
      <c r="U9" s="23">
        <f t="shared" si="0"/>
        <v>0.38314342066248303</v>
      </c>
      <c r="V9" s="22">
        <v>15237203.109999999</v>
      </c>
      <c r="W9" s="23">
        <f t="shared" si="1"/>
        <v>0.38314342066248303</v>
      </c>
      <c r="X9" s="22">
        <v>15237203.109999999</v>
      </c>
      <c r="Y9" s="23">
        <f t="shared" si="2"/>
        <v>0.38314342066248303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392894970.29000002</v>
      </c>
      <c r="U10" s="23">
        <f t="shared" si="0"/>
        <v>0.48921913123611033</v>
      </c>
      <c r="V10" s="22">
        <v>392339167.25</v>
      </c>
      <c r="W10" s="23">
        <f t="shared" si="1"/>
        <v>0.48852706465107232</v>
      </c>
      <c r="X10" s="22">
        <v>392339167.25</v>
      </c>
      <c r="Y10" s="23">
        <f t="shared" si="2"/>
        <v>0.48852706465107232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11600000</v>
      </c>
      <c r="O11" s="22">
        <v>117347054</v>
      </c>
      <c r="P11" s="22">
        <v>0</v>
      </c>
      <c r="Q11" s="22">
        <v>0</v>
      </c>
      <c r="R11" s="22">
        <v>-74201.06</v>
      </c>
      <c r="S11" s="22">
        <v>117272852.94</v>
      </c>
      <c r="T11" s="22">
        <v>64297929.640000001</v>
      </c>
      <c r="U11" s="23">
        <f t="shared" si="0"/>
        <v>0.54827633188813596</v>
      </c>
      <c r="V11" s="22">
        <v>47488962.969999999</v>
      </c>
      <c r="W11" s="23">
        <f t="shared" si="1"/>
        <v>0.40494421154993693</v>
      </c>
      <c r="X11" s="22">
        <v>47453811.219999999</v>
      </c>
      <c r="Y11" s="23">
        <f t="shared" si="2"/>
        <v>0.40464446826648509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9000000</v>
      </c>
      <c r="N12" s="22">
        <v>0</v>
      </c>
      <c r="O12" s="22">
        <v>11785000</v>
      </c>
      <c r="P12" s="22">
        <v>0</v>
      </c>
      <c r="Q12" s="22">
        <v>0</v>
      </c>
      <c r="R12" s="22">
        <v>0</v>
      </c>
      <c r="S12" s="22">
        <v>11785000</v>
      </c>
      <c r="T12" s="22">
        <v>7621188.9000000004</v>
      </c>
      <c r="U12" s="23">
        <f t="shared" si="0"/>
        <v>0.64668552397114976</v>
      </c>
      <c r="V12" s="22">
        <v>2043988.9</v>
      </c>
      <c r="W12" s="23">
        <f t="shared" si="1"/>
        <v>0.17343987271955874</v>
      </c>
      <c r="X12" s="22">
        <v>2043988.9</v>
      </c>
      <c r="Y12" s="23">
        <f t="shared" si="2"/>
        <v>0.17343987271955874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51" x14ac:dyDescent="0.2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95200</v>
      </c>
      <c r="U14" s="23">
        <f t="shared" si="0"/>
        <v>0.12881959573379809</v>
      </c>
      <c r="V14" s="22">
        <v>0</v>
      </c>
      <c r="W14" s="23">
        <f t="shared" si="1"/>
        <v>0</v>
      </c>
      <c r="X14" s="22">
        <v>0</v>
      </c>
      <c r="Y14" s="23">
        <f t="shared" si="2"/>
        <v>0</v>
      </c>
    </row>
    <row r="15" spans="2:25" ht="38.25" x14ac:dyDescent="0.2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0</v>
      </c>
      <c r="N15" s="22">
        <v>0</v>
      </c>
      <c r="O15" s="22">
        <v>23967000</v>
      </c>
      <c r="P15" s="22">
        <v>0</v>
      </c>
      <c r="Q15" s="22">
        <v>0</v>
      </c>
      <c r="R15" s="22">
        <v>0</v>
      </c>
      <c r="S15" s="22">
        <v>23967000</v>
      </c>
      <c r="T15" s="22">
        <v>18906308.329999998</v>
      </c>
      <c r="U15" s="23">
        <f t="shared" si="0"/>
        <v>0.78884751241290096</v>
      </c>
      <c r="V15" s="22">
        <v>8639984.0199999996</v>
      </c>
      <c r="W15" s="23">
        <f t="shared" si="1"/>
        <v>0.36049501481203322</v>
      </c>
      <c r="X15" s="22">
        <v>8263850.7999999998</v>
      </c>
      <c r="Y15" s="23">
        <f t="shared" si="2"/>
        <v>0.34480121834188676</v>
      </c>
    </row>
    <row r="16" spans="2:25" ht="63.75" x14ac:dyDescent="0.2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5123909.8499999996</v>
      </c>
      <c r="U16" s="23">
        <f t="shared" si="0"/>
        <v>0.52175067027404609</v>
      </c>
      <c r="V16" s="22">
        <v>1314604.95</v>
      </c>
      <c r="W16" s="23">
        <f t="shared" si="1"/>
        <v>0.13386184259429912</v>
      </c>
      <c r="X16" s="22">
        <v>1267235.26</v>
      </c>
      <c r="Y16" s="23">
        <f t="shared" si="2"/>
        <v>0.12903834486859778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0</v>
      </c>
      <c r="U18" s="23">
        <f t="shared" si="0"/>
        <v>0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0</v>
      </c>
      <c r="O27" s="22">
        <v>1050000</v>
      </c>
      <c r="P27" s="22">
        <v>0</v>
      </c>
      <c r="Q27" s="22">
        <v>0</v>
      </c>
      <c r="R27" s="22">
        <v>0</v>
      </c>
      <c r="S27" s="22">
        <v>1050000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22">
        <v>104416966</v>
      </c>
      <c r="M29" s="22">
        <v>0</v>
      </c>
      <c r="N29" s="22">
        <v>0</v>
      </c>
      <c r="O29" s="22">
        <v>104416966</v>
      </c>
      <c r="P29" s="22">
        <v>0</v>
      </c>
      <c r="Q29" s="22">
        <v>0</v>
      </c>
      <c r="R29" s="22">
        <v>0</v>
      </c>
      <c r="S29" s="22">
        <v>104416966</v>
      </c>
      <c r="T29" s="22">
        <v>78421287.5</v>
      </c>
      <c r="U29" s="23">
        <f t="shared" si="0"/>
        <v>0.75103970651665941</v>
      </c>
      <c r="V29" s="22">
        <v>36244998.829999998</v>
      </c>
      <c r="W29" s="23">
        <f t="shared" si="1"/>
        <v>0.34711790831003458</v>
      </c>
      <c r="X29" s="22">
        <v>35632911.149999999</v>
      </c>
      <c r="Y29" s="23">
        <f t="shared" si="2"/>
        <v>0.34125595212180365</v>
      </c>
    </row>
    <row r="30" spans="2:25" ht="38.25" x14ac:dyDescent="0.2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22">
        <v>5302127</v>
      </c>
      <c r="M30" s="22">
        <v>0</v>
      </c>
      <c r="N30" s="22">
        <v>0</v>
      </c>
      <c r="O30" s="22">
        <v>5302127</v>
      </c>
      <c r="P30" s="22">
        <v>0</v>
      </c>
      <c r="Q30" s="22">
        <v>0</v>
      </c>
      <c r="R30" s="22">
        <v>0</v>
      </c>
      <c r="S30" s="22">
        <v>5302127</v>
      </c>
      <c r="T30" s="22">
        <v>2018204.08</v>
      </c>
      <c r="U30" s="23">
        <f t="shared" si="0"/>
        <v>0.38064046372333216</v>
      </c>
      <c r="V30" s="22">
        <v>813877.9</v>
      </c>
      <c r="W30" s="23">
        <f t="shared" si="1"/>
        <v>0.15350026508229622</v>
      </c>
      <c r="X30" s="22">
        <v>813877.9</v>
      </c>
      <c r="Y30" s="23">
        <f t="shared" si="2"/>
        <v>0.15350026508229622</v>
      </c>
    </row>
    <row r="31" spans="2:25" ht="38.25" x14ac:dyDescent="0.2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22">
        <v>0</v>
      </c>
      <c r="M31" s="22">
        <v>1943747.36</v>
      </c>
      <c r="N31" s="22">
        <v>0</v>
      </c>
      <c r="O31" s="22">
        <v>1943747.36</v>
      </c>
      <c r="P31" s="22">
        <v>0</v>
      </c>
      <c r="Q31" s="22">
        <v>0</v>
      </c>
      <c r="R31" s="22">
        <v>0</v>
      </c>
      <c r="S31" s="22">
        <v>1943747.36</v>
      </c>
      <c r="T31" s="22">
        <v>0</v>
      </c>
      <c r="U31" s="23">
        <f t="shared" si="0"/>
        <v>0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22">
        <v>0</v>
      </c>
      <c r="M32" s="22">
        <v>25025808.719999999</v>
      </c>
      <c r="N32" s="22">
        <v>0</v>
      </c>
      <c r="O32" s="22">
        <v>25025808.719999999</v>
      </c>
      <c r="P32" s="22">
        <v>0</v>
      </c>
      <c r="Q32" s="22">
        <v>0</v>
      </c>
      <c r="R32" s="22">
        <v>0</v>
      </c>
      <c r="S32" s="22">
        <v>25025808.719999999</v>
      </c>
      <c r="T32" s="22">
        <v>1600000</v>
      </c>
      <c r="U32" s="23">
        <f t="shared" si="0"/>
        <v>6.3933997814077437E-2</v>
      </c>
      <c r="V32" s="22">
        <v>181609.96</v>
      </c>
      <c r="W32" s="23">
        <f t="shared" si="1"/>
        <v>7.2569067410341815E-3</v>
      </c>
      <c r="X32" s="22">
        <v>181609.96</v>
      </c>
      <c r="Y32" s="23">
        <f t="shared" si="2"/>
        <v>7.2569067410341815E-3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22">
        <v>0</v>
      </c>
      <c r="M33" s="22">
        <v>32065352.010000002</v>
      </c>
      <c r="N33" s="22">
        <v>0</v>
      </c>
      <c r="O33" s="22">
        <v>32065352.010000002</v>
      </c>
      <c r="P33" s="22">
        <v>0</v>
      </c>
      <c r="Q33" s="22">
        <v>0</v>
      </c>
      <c r="R33" s="22">
        <v>0</v>
      </c>
      <c r="S33" s="22">
        <v>32065352.010000002</v>
      </c>
      <c r="T33" s="22">
        <v>0</v>
      </c>
      <c r="U33" s="23">
        <f t="shared" si="0"/>
        <v>0</v>
      </c>
      <c r="V33" s="22">
        <v>0</v>
      </c>
      <c r="W33" s="23">
        <f t="shared" si="1"/>
        <v>0</v>
      </c>
      <c r="X33" s="22">
        <v>0</v>
      </c>
      <c r="Y33" s="23">
        <f t="shared" si="2"/>
        <v>0</v>
      </c>
    </row>
    <row r="34" spans="2:25" ht="51" x14ac:dyDescent="0.2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22">
        <v>3599001</v>
      </c>
      <c r="M34" s="22">
        <v>0</v>
      </c>
      <c r="N34" s="22">
        <v>0</v>
      </c>
      <c r="O34" s="22">
        <v>3599001</v>
      </c>
      <c r="P34" s="22">
        <v>0</v>
      </c>
      <c r="Q34" s="22">
        <v>0</v>
      </c>
      <c r="R34" s="22">
        <v>0</v>
      </c>
      <c r="S34" s="22">
        <v>3599001</v>
      </c>
      <c r="T34" s="22">
        <v>1110880.92</v>
      </c>
      <c r="U34" s="23">
        <f t="shared" si="0"/>
        <v>0.30866368750661638</v>
      </c>
      <c r="V34" s="22">
        <v>374965.32</v>
      </c>
      <c r="W34" s="23">
        <f t="shared" si="1"/>
        <v>0.10418594493305226</v>
      </c>
      <c r="X34" s="22">
        <v>370949.32</v>
      </c>
      <c r="Y34" s="23">
        <f t="shared" si="2"/>
        <v>0.10307007972490144</v>
      </c>
    </row>
    <row r="35" spans="2:25" ht="51" x14ac:dyDescent="0.2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390000</v>
      </c>
      <c r="N35" s="22">
        <v>0</v>
      </c>
      <c r="O35" s="22">
        <v>390000</v>
      </c>
      <c r="P35" s="22">
        <v>0</v>
      </c>
      <c r="Q35" s="22">
        <v>0</v>
      </c>
      <c r="R35" s="22">
        <v>0</v>
      </c>
      <c r="S35" s="22">
        <v>390000</v>
      </c>
      <c r="T35" s="22">
        <v>198720</v>
      </c>
      <c r="U35" s="23">
        <f t="shared" si="0"/>
        <v>0.5095384615384615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22">
        <v>766000</v>
      </c>
      <c r="M36" s="22">
        <v>0</v>
      </c>
      <c r="N36" s="22">
        <v>0</v>
      </c>
      <c r="O36" s="22">
        <v>766000</v>
      </c>
      <c r="P36" s="22">
        <v>0</v>
      </c>
      <c r="Q36" s="22">
        <v>0</v>
      </c>
      <c r="R36" s="22">
        <v>0</v>
      </c>
      <c r="S36" s="22">
        <v>766000</v>
      </c>
      <c r="T36" s="22">
        <v>364458.38</v>
      </c>
      <c r="U36" s="23">
        <f t="shared" si="0"/>
        <v>0.47579422976501307</v>
      </c>
      <c r="V36" s="22">
        <v>148254.9</v>
      </c>
      <c r="W36" s="23">
        <f t="shared" si="1"/>
        <v>0.19354425587467361</v>
      </c>
      <c r="X36" s="22">
        <v>146354.9</v>
      </c>
      <c r="Y36" s="23">
        <f t="shared" si="2"/>
        <v>0.19106383812010444</v>
      </c>
    </row>
    <row r="37" spans="2:25" ht="63.75" x14ac:dyDescent="0.2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22">
        <v>0</v>
      </c>
      <c r="M37" s="22">
        <v>624313.04</v>
      </c>
      <c r="N37" s="22">
        <v>0</v>
      </c>
      <c r="O37" s="22">
        <v>624313.04</v>
      </c>
      <c r="P37" s="22">
        <v>0</v>
      </c>
      <c r="Q37" s="22">
        <v>0</v>
      </c>
      <c r="R37" s="22">
        <v>0</v>
      </c>
      <c r="S37" s="22">
        <v>624313.04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22">
        <v>7283000</v>
      </c>
      <c r="M38" s="22">
        <v>0</v>
      </c>
      <c r="N38" s="22">
        <v>0</v>
      </c>
      <c r="O38" s="22">
        <v>7283000</v>
      </c>
      <c r="P38" s="22">
        <v>0</v>
      </c>
      <c r="Q38" s="22">
        <v>0</v>
      </c>
      <c r="R38" s="22">
        <v>0</v>
      </c>
      <c r="S38" s="22">
        <v>7283000</v>
      </c>
      <c r="T38" s="22">
        <v>5392061.9500000002</v>
      </c>
      <c r="U38" s="23">
        <f t="shared" si="0"/>
        <v>0.74036275573252786</v>
      </c>
      <c r="V38" s="22">
        <v>1716889.62</v>
      </c>
      <c r="W38" s="23">
        <f t="shared" si="1"/>
        <v>0.23573934093093507</v>
      </c>
      <c r="X38" s="22">
        <v>1716889.62</v>
      </c>
      <c r="Y38" s="23">
        <f t="shared" si="2"/>
        <v>0.23573934093093507</v>
      </c>
    </row>
    <row r="39" spans="2:25" ht="38.25" x14ac:dyDescent="0.2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22">
        <v>122000</v>
      </c>
      <c r="M39" s="22">
        <v>0</v>
      </c>
      <c r="N39" s="22">
        <v>0</v>
      </c>
      <c r="O39" s="22">
        <v>122000</v>
      </c>
      <c r="P39" s="22">
        <v>0</v>
      </c>
      <c r="Q39" s="22">
        <v>0</v>
      </c>
      <c r="R39" s="22">
        <v>0</v>
      </c>
      <c r="S39" s="22">
        <v>122000</v>
      </c>
      <c r="T39" s="22">
        <v>65563.02</v>
      </c>
      <c r="U39" s="23">
        <f t="shared" si="0"/>
        <v>0.53740180327868858</v>
      </c>
      <c r="V39" s="22">
        <v>21854.34</v>
      </c>
      <c r="W39" s="23">
        <f t="shared" si="1"/>
        <v>0.17913393442622952</v>
      </c>
      <c r="X39" s="22">
        <v>21854.34</v>
      </c>
      <c r="Y39" s="23">
        <f t="shared" si="2"/>
        <v>0.17913393442622952</v>
      </c>
    </row>
    <row r="40" spans="2:25" ht="38.25" x14ac:dyDescent="0.2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22">
        <v>3500000</v>
      </c>
      <c r="M40" s="22">
        <v>0</v>
      </c>
      <c r="N40" s="22">
        <v>0</v>
      </c>
      <c r="O40" s="22">
        <v>3500000</v>
      </c>
      <c r="P40" s="22">
        <v>0</v>
      </c>
      <c r="Q40" s="22">
        <v>0</v>
      </c>
      <c r="R40" s="22">
        <v>0</v>
      </c>
      <c r="S40" s="22">
        <v>3500000</v>
      </c>
      <c r="T40" s="22">
        <v>1129121.01</v>
      </c>
      <c r="U40" s="23">
        <f t="shared" si="0"/>
        <v>0.32260600285714286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24.95" customHeight="1" x14ac:dyDescent="0.2">
      <c r="B41" s="32" t="s">
        <v>41</v>
      </c>
      <c r="C41" s="33"/>
      <c r="D41" s="32"/>
      <c r="E41" s="63"/>
      <c r="F41" s="32"/>
      <c r="G41" s="32"/>
      <c r="H41" s="32"/>
      <c r="I41" s="32"/>
      <c r="J41" s="32"/>
      <c r="K41" s="32"/>
      <c r="L41" s="35">
        <f t="shared" ref="L41:T41" si="3">SUM(L5:L40)</f>
        <v>1389877704</v>
      </c>
      <c r="M41" s="35">
        <f t="shared" si="3"/>
        <v>101532831.13000001</v>
      </c>
      <c r="N41" s="35">
        <f t="shared" si="3"/>
        <v>21920610</v>
      </c>
      <c r="O41" s="35">
        <f t="shared" si="3"/>
        <v>1469489925.1299999</v>
      </c>
      <c r="P41" s="35">
        <f t="shared" si="3"/>
        <v>0</v>
      </c>
      <c r="Q41" s="35">
        <f t="shared" si="3"/>
        <v>0</v>
      </c>
      <c r="R41" s="35">
        <f t="shared" si="3"/>
        <v>-74201.06</v>
      </c>
      <c r="S41" s="35">
        <f t="shared" si="3"/>
        <v>1469415724.0699999</v>
      </c>
      <c r="T41" s="35">
        <f t="shared" si="3"/>
        <v>714707289.41000009</v>
      </c>
      <c r="U41" s="37">
        <f>T41/$S41</f>
        <v>0.48638875826808076</v>
      </c>
      <c r="V41" s="34">
        <f>SUM(V5:V40)</f>
        <v>626296644.50000012</v>
      </c>
      <c r="W41" s="37">
        <f>V41/$S41</f>
        <v>0.4262215479532766</v>
      </c>
      <c r="X41" s="34">
        <f>SUM(X5:X40)</f>
        <v>623093197.28999996</v>
      </c>
      <c r="Y41" s="37">
        <f t="shared" ref="Y41" si="4">X41/$S41</f>
        <v>0.42404146565422018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0" orientation="landscape" r:id="rId1"/>
  <headerFooter>
    <oddHeader>&amp;LPODER JUDICIÁRIO
ÓRGÃO: 04000 - TRIBUNAL DE JUSTIÇA DO MARANHÃO
DATA DE REFERÊNCIA: JUN/2020&amp;C
RESOLUÇÃO CNJ Nº 102 - ANEXO II - DOTAÇÃO E EXECUÇÃO ORÇAMENTÁRIA</oddHeader>
    <oddFooter>&amp;CPágina &amp;P de &amp;N</oddFooter>
  </headerFooter>
  <rowBreaks count="1" manualBreakCount="1">
    <brk id="26" min="1" max="24" man="1"/>
  </rowBreaks>
  <ignoredErrors>
    <ignoredError sqref="B5:T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41"/>
  <sheetViews>
    <sheetView showGridLines="0" zoomScaleNormal="100" workbookViewId="0">
      <selection activeCell="O6" sqref="O6"/>
    </sheetView>
  </sheetViews>
  <sheetFormatPr defaultRowHeight="12.75" x14ac:dyDescent="0.2"/>
  <cols>
    <col min="1" max="1" width="4.7109375" style="53" customWidth="1"/>
    <col min="2" max="2" width="6.42578125" style="53" bestFit="1" customWidth="1"/>
    <col min="3" max="3" width="9.140625" style="53" bestFit="1" customWidth="1"/>
    <col min="4" max="4" width="9.7109375" style="53" customWidth="1"/>
    <col min="5" max="5" width="15.42578125" style="54" bestFit="1" customWidth="1"/>
    <col min="6" max="6" width="12.85546875" style="53" bestFit="1" customWidth="1"/>
    <col min="7" max="7" width="19.5703125" style="53" customWidth="1"/>
    <col min="8" max="8" width="5.85546875" style="53" bestFit="1" customWidth="1"/>
    <col min="9" max="9" width="6.42578125" style="53" bestFit="1" customWidth="1"/>
    <col min="10" max="10" width="19" style="53" customWidth="1"/>
    <col min="11" max="11" width="4.7109375" style="53" bestFit="1" customWidth="1"/>
    <col min="12" max="12" width="16" style="55" bestFit="1" customWidth="1"/>
    <col min="13" max="13" width="14.28515625" style="55" bestFit="1" customWidth="1"/>
    <col min="14" max="14" width="13.7109375" style="55" bestFit="1" customWidth="1"/>
    <col min="15" max="15" width="16.28515625" style="55" bestFit="1" customWidth="1"/>
    <col min="16" max="16" width="13.5703125" style="55" bestFit="1" customWidth="1"/>
    <col min="17" max="17" width="8" style="55" bestFit="1" customWidth="1"/>
    <col min="18" max="18" width="10.85546875" style="55" bestFit="1" customWidth="1"/>
    <col min="19" max="19" width="16.140625" style="55" bestFit="1" customWidth="1"/>
    <col min="20" max="20" width="14.5703125" style="55" bestFit="1" customWidth="1"/>
    <col min="21" max="21" width="7.7109375" style="56" bestFit="1" customWidth="1"/>
    <col min="22" max="22" width="14.28515625" style="55" bestFit="1" customWidth="1"/>
    <col min="23" max="23" width="6.7109375" style="56" bestFit="1" customWidth="1"/>
    <col min="24" max="24" width="14.28515625" style="55" bestFit="1" customWidth="1"/>
    <col min="25" max="25" width="7.7109375" style="56" bestFit="1" customWidth="1"/>
    <col min="26" max="16384" width="9.140625" style="53"/>
  </cols>
  <sheetData>
    <row r="1" spans="2:25" ht="13.5" thickBot="1" x14ac:dyDescent="0.25"/>
    <row r="2" spans="2:25" s="47" customFormat="1" ht="24.95" customHeight="1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s="47" customFormat="1" ht="24.95" customHeight="1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57" t="s">
        <v>15</v>
      </c>
      <c r="N3" s="57" t="s">
        <v>16</v>
      </c>
      <c r="O3" s="103"/>
      <c r="P3" s="103"/>
      <c r="Q3" s="58" t="s">
        <v>17</v>
      </c>
      <c r="R3" s="58" t="s">
        <v>18</v>
      </c>
      <c r="S3" s="103"/>
      <c r="T3" s="59" t="s">
        <v>19</v>
      </c>
      <c r="U3" s="7" t="s">
        <v>20</v>
      </c>
      <c r="V3" s="51" t="s">
        <v>21</v>
      </c>
      <c r="W3" s="8" t="s">
        <v>20</v>
      </c>
      <c r="X3" s="9" t="s">
        <v>22</v>
      </c>
      <c r="Y3" s="8" t="s">
        <v>20</v>
      </c>
    </row>
    <row r="4" spans="2:25" s="47" customFormat="1" ht="24.95" customHeight="1" thickBot="1" x14ac:dyDescent="0.3">
      <c r="B4" s="52" t="s">
        <v>23</v>
      </c>
      <c r="C4" s="52" t="s">
        <v>24</v>
      </c>
      <c r="D4" s="96"/>
      <c r="E4" s="96"/>
      <c r="F4" s="52" t="s">
        <v>25</v>
      </c>
      <c r="G4" s="52" t="s">
        <v>26</v>
      </c>
      <c r="H4" s="96"/>
      <c r="I4" s="52" t="s">
        <v>23</v>
      </c>
      <c r="J4" s="52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14760305.08</v>
      </c>
      <c r="U5" s="19">
        <f t="shared" ref="U5:U40" si="0">IFERROR(T5/$S5,"")</f>
        <v>0.54731698891698588</v>
      </c>
      <c r="V5" s="18">
        <v>14760305.08</v>
      </c>
      <c r="W5" s="19">
        <f t="shared" ref="W5:W40" si="1">IFERROR(V5/$S5,"")</f>
        <v>0.54731698891698588</v>
      </c>
      <c r="X5" s="18">
        <v>14760305.08</v>
      </c>
      <c r="Y5" s="19">
        <f t="shared" ref="Y5:Y40" si="2">IFERROR(X5/$S5,"")</f>
        <v>0.54731698891698588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74221120.480000004</v>
      </c>
      <c r="U6" s="23">
        <f t="shared" si="0"/>
        <v>0.52965088904827018</v>
      </c>
      <c r="V6" s="22">
        <v>74221120.480000004</v>
      </c>
      <c r="W6" s="23">
        <f t="shared" si="1"/>
        <v>0.52965088904827018</v>
      </c>
      <c r="X6" s="22">
        <v>74221120.480000004</v>
      </c>
      <c r="Y6" s="23">
        <f t="shared" si="2"/>
        <v>0.52965088904827018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1768709.09</v>
      </c>
      <c r="U7" s="23">
        <f t="shared" si="0"/>
        <v>0.5220416899223479</v>
      </c>
      <c r="V7" s="22">
        <v>1768709.09</v>
      </c>
      <c r="W7" s="23">
        <f t="shared" si="1"/>
        <v>0.5220416899223479</v>
      </c>
      <c r="X7" s="22">
        <v>1768709.09</v>
      </c>
      <c r="Y7" s="23">
        <f t="shared" si="2"/>
        <v>0.5220416899223479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17781925.48</v>
      </c>
      <c r="U9" s="23">
        <f t="shared" si="0"/>
        <v>0.44713112407757133</v>
      </c>
      <c r="V9" s="22">
        <v>17781925.48</v>
      </c>
      <c r="W9" s="23">
        <f t="shared" si="1"/>
        <v>0.44713112407757133</v>
      </c>
      <c r="X9" s="22">
        <v>17781925.48</v>
      </c>
      <c r="Y9" s="23">
        <f t="shared" si="2"/>
        <v>0.44713112407757133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452677842.91000003</v>
      </c>
      <c r="U10" s="23">
        <f t="shared" si="0"/>
        <v>0.56365868179683132</v>
      </c>
      <c r="V10" s="22">
        <v>452218659.44</v>
      </c>
      <c r="W10" s="23">
        <f t="shared" si="1"/>
        <v>0.56308692253479353</v>
      </c>
      <c r="X10" s="22">
        <v>452214581.66000003</v>
      </c>
      <c r="Y10" s="23">
        <f t="shared" si="2"/>
        <v>0.56308184502517944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11600000</v>
      </c>
      <c r="O11" s="22">
        <v>117347054</v>
      </c>
      <c r="P11" s="22">
        <v>0</v>
      </c>
      <c r="Q11" s="22">
        <v>0</v>
      </c>
      <c r="R11" s="22">
        <v>-64065.33</v>
      </c>
      <c r="S11" s="22">
        <v>117282988.67</v>
      </c>
      <c r="T11" s="22">
        <v>72986504.400000006</v>
      </c>
      <c r="U11" s="23">
        <f t="shared" si="0"/>
        <v>0.62231108899656939</v>
      </c>
      <c r="V11" s="22">
        <v>56727328.229999997</v>
      </c>
      <c r="W11" s="23">
        <f t="shared" si="1"/>
        <v>0.48367908145327104</v>
      </c>
      <c r="X11" s="22">
        <v>56718328.229999997</v>
      </c>
      <c r="Y11" s="23">
        <f t="shared" si="2"/>
        <v>0.48360234398177532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9000000</v>
      </c>
      <c r="N12" s="22">
        <v>0</v>
      </c>
      <c r="O12" s="22">
        <v>11785000</v>
      </c>
      <c r="P12" s="22">
        <v>0</v>
      </c>
      <c r="Q12" s="22">
        <v>0</v>
      </c>
      <c r="R12" s="22">
        <v>0</v>
      </c>
      <c r="S12" s="22">
        <v>11785000</v>
      </c>
      <c r="T12" s="22">
        <v>7621188.9000000004</v>
      </c>
      <c r="U12" s="23">
        <f t="shared" si="0"/>
        <v>0.64668552397114976</v>
      </c>
      <c r="V12" s="22">
        <v>2043988.9</v>
      </c>
      <c r="W12" s="23">
        <f t="shared" si="1"/>
        <v>0.17343987271955874</v>
      </c>
      <c r="X12" s="22">
        <v>2043988.9</v>
      </c>
      <c r="Y12" s="23">
        <f t="shared" si="2"/>
        <v>0.17343987271955874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51" x14ac:dyDescent="0.2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95200</v>
      </c>
      <c r="U14" s="23">
        <f t="shared" si="0"/>
        <v>0.12881959573379809</v>
      </c>
      <c r="V14" s="22">
        <v>0</v>
      </c>
      <c r="W14" s="23">
        <f t="shared" si="1"/>
        <v>0</v>
      </c>
      <c r="X14" s="22">
        <v>0</v>
      </c>
      <c r="Y14" s="23">
        <f t="shared" si="2"/>
        <v>0</v>
      </c>
    </row>
    <row r="15" spans="2:25" ht="38.25" x14ac:dyDescent="0.2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0</v>
      </c>
      <c r="N15" s="22">
        <v>0</v>
      </c>
      <c r="O15" s="22">
        <v>23967000</v>
      </c>
      <c r="P15" s="22">
        <v>0</v>
      </c>
      <c r="Q15" s="22">
        <v>0</v>
      </c>
      <c r="R15" s="22">
        <v>0</v>
      </c>
      <c r="S15" s="22">
        <v>23967000</v>
      </c>
      <c r="T15" s="22">
        <v>19166501.739999998</v>
      </c>
      <c r="U15" s="23">
        <f t="shared" si="0"/>
        <v>0.79970383193557804</v>
      </c>
      <c r="V15" s="22">
        <v>9084648.8300000001</v>
      </c>
      <c r="W15" s="23">
        <f t="shared" si="1"/>
        <v>0.3790482258939375</v>
      </c>
      <c r="X15" s="22">
        <v>9064429.1400000006</v>
      </c>
      <c r="Y15" s="23">
        <f t="shared" si="2"/>
        <v>0.37820457879584429</v>
      </c>
    </row>
    <row r="16" spans="2:25" ht="63.75" x14ac:dyDescent="0.2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6194175.1799999997</v>
      </c>
      <c r="U16" s="23">
        <f t="shared" si="0"/>
        <v>0.63073222335476098</v>
      </c>
      <c r="V16" s="22">
        <v>1623803.84</v>
      </c>
      <c r="W16" s="23">
        <f t="shared" si="1"/>
        <v>0.16534653550034062</v>
      </c>
      <c r="X16" s="22">
        <v>1623803.84</v>
      </c>
      <c r="Y16" s="23">
        <f t="shared" si="2"/>
        <v>0.16534653550034062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0</v>
      </c>
      <c r="U18" s="23">
        <f t="shared" si="0"/>
        <v>0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1941546.67</v>
      </c>
      <c r="U24" s="23">
        <f t="shared" si="0"/>
        <v>0.84415072608695652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0</v>
      </c>
      <c r="O27" s="22">
        <v>1050000</v>
      </c>
      <c r="P27" s="22">
        <v>0</v>
      </c>
      <c r="Q27" s="22">
        <v>0</v>
      </c>
      <c r="R27" s="22">
        <v>0</v>
      </c>
      <c r="S27" s="22">
        <v>1050000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22">
        <v>104416966</v>
      </c>
      <c r="M29" s="22">
        <v>0</v>
      </c>
      <c r="N29" s="22">
        <v>0</v>
      </c>
      <c r="O29" s="22">
        <v>104416966</v>
      </c>
      <c r="P29" s="22">
        <v>0</v>
      </c>
      <c r="Q29" s="22">
        <v>0</v>
      </c>
      <c r="R29" s="22">
        <v>0</v>
      </c>
      <c r="S29" s="22">
        <v>104416966</v>
      </c>
      <c r="T29" s="22">
        <v>82328996.349999994</v>
      </c>
      <c r="U29" s="23">
        <f t="shared" si="0"/>
        <v>0.78846378614371915</v>
      </c>
      <c r="V29" s="22">
        <v>44015755.530000001</v>
      </c>
      <c r="W29" s="23">
        <f t="shared" si="1"/>
        <v>0.42153834971607967</v>
      </c>
      <c r="X29" s="22">
        <v>43969922.200000003</v>
      </c>
      <c r="Y29" s="23">
        <f t="shared" si="2"/>
        <v>0.42109940447800409</v>
      </c>
    </row>
    <row r="30" spans="2:25" ht="38.25" x14ac:dyDescent="0.2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22">
        <v>5302127</v>
      </c>
      <c r="M30" s="22">
        <v>0</v>
      </c>
      <c r="N30" s="22">
        <v>0</v>
      </c>
      <c r="O30" s="22">
        <v>5302127</v>
      </c>
      <c r="P30" s="22">
        <v>0</v>
      </c>
      <c r="Q30" s="22">
        <v>0</v>
      </c>
      <c r="R30" s="22">
        <v>0</v>
      </c>
      <c r="S30" s="22">
        <v>5302127</v>
      </c>
      <c r="T30" s="22">
        <v>2157262.25</v>
      </c>
      <c r="U30" s="23">
        <f t="shared" si="0"/>
        <v>0.4068673289040417</v>
      </c>
      <c r="V30" s="22">
        <v>1407839.91</v>
      </c>
      <c r="W30" s="23">
        <f t="shared" si="1"/>
        <v>0.265523611561926</v>
      </c>
      <c r="X30" s="22">
        <v>1407839.91</v>
      </c>
      <c r="Y30" s="23">
        <f t="shared" si="2"/>
        <v>0.265523611561926</v>
      </c>
    </row>
    <row r="31" spans="2:25" ht="38.25" x14ac:dyDescent="0.2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22">
        <v>0</v>
      </c>
      <c r="M31" s="22">
        <v>1943747.36</v>
      </c>
      <c r="N31" s="22">
        <v>0</v>
      </c>
      <c r="O31" s="22">
        <v>1943747.36</v>
      </c>
      <c r="P31" s="22">
        <v>0</v>
      </c>
      <c r="Q31" s="22">
        <v>0</v>
      </c>
      <c r="R31" s="22">
        <v>0</v>
      </c>
      <c r="S31" s="22">
        <v>1943747.36</v>
      </c>
      <c r="T31" s="22">
        <v>0</v>
      </c>
      <c r="U31" s="23">
        <f t="shared" si="0"/>
        <v>0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22">
        <v>0</v>
      </c>
      <c r="M32" s="22">
        <v>25025808.719999999</v>
      </c>
      <c r="N32" s="22">
        <v>0</v>
      </c>
      <c r="O32" s="22">
        <v>25025808.719999999</v>
      </c>
      <c r="P32" s="22">
        <v>0</v>
      </c>
      <c r="Q32" s="22">
        <v>0</v>
      </c>
      <c r="R32" s="22">
        <v>0</v>
      </c>
      <c r="S32" s="22">
        <v>25025808.719999999</v>
      </c>
      <c r="T32" s="22">
        <v>2200000</v>
      </c>
      <c r="U32" s="23">
        <f t="shared" si="0"/>
        <v>8.7909246994356482E-2</v>
      </c>
      <c r="V32" s="22">
        <v>447462.45</v>
      </c>
      <c r="W32" s="23">
        <f t="shared" si="1"/>
        <v>1.7880039562613585E-2</v>
      </c>
      <c r="X32" s="22">
        <v>447462.45</v>
      </c>
      <c r="Y32" s="23">
        <f t="shared" si="2"/>
        <v>1.7880039562613585E-2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22">
        <v>0</v>
      </c>
      <c r="M33" s="22">
        <v>32065352.010000002</v>
      </c>
      <c r="N33" s="22">
        <v>0</v>
      </c>
      <c r="O33" s="22">
        <v>32065352.010000002</v>
      </c>
      <c r="P33" s="22">
        <v>0</v>
      </c>
      <c r="Q33" s="22">
        <v>0</v>
      </c>
      <c r="R33" s="22">
        <v>0</v>
      </c>
      <c r="S33" s="22">
        <v>32065352.010000002</v>
      </c>
      <c r="T33" s="22">
        <v>0</v>
      </c>
      <c r="U33" s="23">
        <f t="shared" si="0"/>
        <v>0</v>
      </c>
      <c r="V33" s="22">
        <v>0</v>
      </c>
      <c r="W33" s="23">
        <f t="shared" si="1"/>
        <v>0</v>
      </c>
      <c r="X33" s="22">
        <v>0</v>
      </c>
      <c r="Y33" s="23">
        <f t="shared" si="2"/>
        <v>0</v>
      </c>
    </row>
    <row r="34" spans="2:25" ht="51" x14ac:dyDescent="0.2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22">
        <v>3599001</v>
      </c>
      <c r="M34" s="22">
        <v>0</v>
      </c>
      <c r="N34" s="22">
        <v>0</v>
      </c>
      <c r="O34" s="22">
        <v>3599001</v>
      </c>
      <c r="P34" s="22">
        <v>0</v>
      </c>
      <c r="Q34" s="22">
        <v>0</v>
      </c>
      <c r="R34" s="22">
        <v>0</v>
      </c>
      <c r="S34" s="22">
        <v>3599001</v>
      </c>
      <c r="T34" s="22">
        <v>1858730.53</v>
      </c>
      <c r="U34" s="23">
        <f t="shared" si="0"/>
        <v>0.51645735302657603</v>
      </c>
      <c r="V34" s="22">
        <v>473647.25</v>
      </c>
      <c r="W34" s="23">
        <f t="shared" si="1"/>
        <v>0.13160520099883274</v>
      </c>
      <c r="X34" s="22">
        <v>473647.25</v>
      </c>
      <c r="Y34" s="23">
        <f t="shared" si="2"/>
        <v>0.13160520099883274</v>
      </c>
    </row>
    <row r="35" spans="2:25" ht="51" x14ac:dyDescent="0.2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390000</v>
      </c>
      <c r="N35" s="22">
        <v>0</v>
      </c>
      <c r="O35" s="22">
        <v>390000</v>
      </c>
      <c r="P35" s="22">
        <v>0</v>
      </c>
      <c r="Q35" s="22">
        <v>0</v>
      </c>
      <c r="R35" s="22">
        <v>0</v>
      </c>
      <c r="S35" s="22">
        <v>390000</v>
      </c>
      <c r="T35" s="22">
        <v>198720</v>
      </c>
      <c r="U35" s="23">
        <f t="shared" si="0"/>
        <v>0.5095384615384615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22">
        <v>766000</v>
      </c>
      <c r="M36" s="22">
        <v>0</v>
      </c>
      <c r="N36" s="22">
        <v>0</v>
      </c>
      <c r="O36" s="22">
        <v>766000</v>
      </c>
      <c r="P36" s="22">
        <v>0</v>
      </c>
      <c r="Q36" s="22">
        <v>0</v>
      </c>
      <c r="R36" s="22">
        <v>0</v>
      </c>
      <c r="S36" s="22">
        <v>766000</v>
      </c>
      <c r="T36" s="22">
        <v>533259.98</v>
      </c>
      <c r="U36" s="23">
        <f t="shared" si="0"/>
        <v>0.69616185378590079</v>
      </c>
      <c r="V36" s="22">
        <v>277199.40000000002</v>
      </c>
      <c r="W36" s="23">
        <f t="shared" si="1"/>
        <v>0.36187911227154052</v>
      </c>
      <c r="X36" s="22">
        <v>277199.40000000002</v>
      </c>
      <c r="Y36" s="23">
        <f t="shared" si="2"/>
        <v>0.36187911227154052</v>
      </c>
    </row>
    <row r="37" spans="2:25" ht="63.75" x14ac:dyDescent="0.2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22">
        <v>0</v>
      </c>
      <c r="M37" s="22">
        <v>624313.04</v>
      </c>
      <c r="N37" s="22">
        <v>0</v>
      </c>
      <c r="O37" s="22">
        <v>624313.04</v>
      </c>
      <c r="P37" s="22">
        <v>0</v>
      </c>
      <c r="Q37" s="22">
        <v>0</v>
      </c>
      <c r="R37" s="22">
        <v>0</v>
      </c>
      <c r="S37" s="22">
        <v>624313.04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22">
        <v>7283000</v>
      </c>
      <c r="M38" s="22">
        <v>0</v>
      </c>
      <c r="N38" s="22">
        <v>0</v>
      </c>
      <c r="O38" s="22">
        <v>7283000</v>
      </c>
      <c r="P38" s="22">
        <v>0</v>
      </c>
      <c r="Q38" s="22">
        <v>0</v>
      </c>
      <c r="R38" s="22">
        <v>0</v>
      </c>
      <c r="S38" s="22">
        <v>7283000</v>
      </c>
      <c r="T38" s="22">
        <v>5392061.9500000002</v>
      </c>
      <c r="U38" s="23">
        <f t="shared" si="0"/>
        <v>0.74036275573252786</v>
      </c>
      <c r="V38" s="22">
        <v>2782564.77</v>
      </c>
      <c r="W38" s="23">
        <f t="shared" si="1"/>
        <v>0.38206299189894277</v>
      </c>
      <c r="X38" s="22">
        <v>2782564.77</v>
      </c>
      <c r="Y38" s="23">
        <f t="shared" si="2"/>
        <v>0.38206299189894277</v>
      </c>
    </row>
    <row r="39" spans="2:25" ht="38.25" x14ac:dyDescent="0.2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22">
        <v>122000</v>
      </c>
      <c r="M39" s="22">
        <v>300000</v>
      </c>
      <c r="N39" s="22">
        <v>0</v>
      </c>
      <c r="O39" s="22">
        <v>422000</v>
      </c>
      <c r="P39" s="22">
        <v>0</v>
      </c>
      <c r="Q39" s="22">
        <v>0</v>
      </c>
      <c r="R39" s="22">
        <v>0</v>
      </c>
      <c r="S39" s="22">
        <v>422000</v>
      </c>
      <c r="T39" s="22">
        <v>65563.02</v>
      </c>
      <c r="U39" s="23">
        <f t="shared" si="0"/>
        <v>0.15536260663507109</v>
      </c>
      <c r="V39" s="22">
        <v>43708.68</v>
      </c>
      <c r="W39" s="23">
        <f t="shared" si="1"/>
        <v>0.10357507109004739</v>
      </c>
      <c r="X39" s="22">
        <v>43708.68</v>
      </c>
      <c r="Y39" s="23">
        <f t="shared" si="2"/>
        <v>0.10357507109004739</v>
      </c>
    </row>
    <row r="40" spans="2:25" ht="38.25" x14ac:dyDescent="0.2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22">
        <v>3500000</v>
      </c>
      <c r="M40" s="22">
        <v>0</v>
      </c>
      <c r="N40" s="22">
        <v>300000</v>
      </c>
      <c r="O40" s="22">
        <v>3200000</v>
      </c>
      <c r="P40" s="22">
        <v>0</v>
      </c>
      <c r="Q40" s="22">
        <v>0</v>
      </c>
      <c r="R40" s="22">
        <v>0</v>
      </c>
      <c r="S40" s="22">
        <v>3200000</v>
      </c>
      <c r="T40" s="22">
        <v>1129121.01</v>
      </c>
      <c r="U40" s="23">
        <f t="shared" si="0"/>
        <v>0.35285031562500002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24.95" customHeight="1" x14ac:dyDescent="0.2">
      <c r="B41" s="32" t="s">
        <v>41</v>
      </c>
      <c r="C41" s="33"/>
      <c r="D41" s="32"/>
      <c r="E41" s="63"/>
      <c r="F41" s="32"/>
      <c r="G41" s="32"/>
      <c r="H41" s="32"/>
      <c r="I41" s="32"/>
      <c r="J41" s="32"/>
      <c r="K41" s="32"/>
      <c r="L41" s="35">
        <f t="shared" ref="L41:T41" si="3">SUM(L5:L40)</f>
        <v>1389877704</v>
      </c>
      <c r="M41" s="35">
        <f t="shared" si="3"/>
        <v>101832831.13000001</v>
      </c>
      <c r="N41" s="35">
        <f t="shared" si="3"/>
        <v>22220610</v>
      </c>
      <c r="O41" s="35">
        <f t="shared" si="3"/>
        <v>1469489925.1299999</v>
      </c>
      <c r="P41" s="35">
        <f t="shared" si="3"/>
        <v>0</v>
      </c>
      <c r="Q41" s="35">
        <f t="shared" si="3"/>
        <v>0</v>
      </c>
      <c r="R41" s="35">
        <f t="shared" si="3"/>
        <v>-64065.33</v>
      </c>
      <c r="S41" s="35">
        <f t="shared" si="3"/>
        <v>1469425859.8</v>
      </c>
      <c r="T41" s="35">
        <f t="shared" si="3"/>
        <v>807578735.01999986</v>
      </c>
      <c r="U41" s="37">
        <f>T41/$S41</f>
        <v>0.5495879425518736</v>
      </c>
      <c r="V41" s="34">
        <f>SUM(V5:V40)</f>
        <v>721678667.3599999</v>
      </c>
      <c r="W41" s="37">
        <f>V41/$S41</f>
        <v>0.49112969024393366</v>
      </c>
      <c r="X41" s="34">
        <f>SUM(X5:X40)</f>
        <v>721599536.55999994</v>
      </c>
      <c r="Y41" s="37">
        <f t="shared" ref="Y41" si="4">X41/$S41</f>
        <v>0.49107583873487509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JUL/2021&amp;C
RESOLUÇÃO CNJ Nº 102 - ANEXO II - DOTAÇÃO E EXECUÇÃO ORÇAMENTÁRIA</oddHeader>
    <oddFooter>&amp;CPágina &amp;P de &amp;N</oddFooter>
  </headerFooter>
  <rowBreaks count="1" manualBreakCount="1">
    <brk id="26" min="1" max="24" man="1"/>
  </rowBreaks>
  <ignoredErrors>
    <ignoredError sqref="B5:T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41"/>
  <sheetViews>
    <sheetView showGridLines="0" topLeftCell="D1" zoomScaleNormal="100" workbookViewId="0">
      <selection activeCell="J6" sqref="J6"/>
    </sheetView>
  </sheetViews>
  <sheetFormatPr defaultRowHeight="12.75" x14ac:dyDescent="0.2"/>
  <cols>
    <col min="1" max="1" width="4.7109375" style="53" customWidth="1"/>
    <col min="2" max="2" width="6.42578125" style="53" bestFit="1" customWidth="1"/>
    <col min="3" max="3" width="9.140625" style="53" bestFit="1" customWidth="1"/>
    <col min="4" max="4" width="9.7109375" style="53" customWidth="1"/>
    <col min="5" max="5" width="15.42578125" style="54" bestFit="1" customWidth="1"/>
    <col min="6" max="6" width="12.85546875" style="53" bestFit="1" customWidth="1"/>
    <col min="7" max="7" width="19.5703125" style="53" customWidth="1"/>
    <col min="8" max="8" width="5.85546875" style="53" bestFit="1" customWidth="1"/>
    <col min="9" max="9" width="6.42578125" style="53" bestFit="1" customWidth="1"/>
    <col min="10" max="10" width="19" style="53" customWidth="1"/>
    <col min="11" max="11" width="4.7109375" style="53" bestFit="1" customWidth="1"/>
    <col min="12" max="12" width="16" style="55" bestFit="1" customWidth="1"/>
    <col min="13" max="13" width="14.28515625" style="55" bestFit="1" customWidth="1"/>
    <col min="14" max="14" width="13.7109375" style="55" bestFit="1" customWidth="1"/>
    <col min="15" max="15" width="16.28515625" style="55" bestFit="1" customWidth="1"/>
    <col min="16" max="16" width="13.5703125" style="55" bestFit="1" customWidth="1"/>
    <col min="17" max="17" width="8" style="55" bestFit="1" customWidth="1"/>
    <col min="18" max="18" width="10.85546875" style="55" bestFit="1" customWidth="1"/>
    <col min="19" max="19" width="16.140625" style="55" bestFit="1" customWidth="1"/>
    <col min="20" max="20" width="14.5703125" style="55" bestFit="1" customWidth="1"/>
    <col min="21" max="21" width="7.7109375" style="56" bestFit="1" customWidth="1"/>
    <col min="22" max="22" width="14.28515625" style="55" bestFit="1" customWidth="1"/>
    <col min="23" max="23" width="6.7109375" style="56" bestFit="1" customWidth="1"/>
    <col min="24" max="24" width="14.28515625" style="55" bestFit="1" customWidth="1"/>
    <col min="25" max="25" width="7.7109375" style="56" bestFit="1" customWidth="1"/>
    <col min="26" max="16384" width="9.140625" style="53"/>
  </cols>
  <sheetData>
    <row r="1" spans="2:25" ht="13.5" thickBot="1" x14ac:dyDescent="0.25"/>
    <row r="2" spans="2:25" s="47" customFormat="1" ht="24.95" customHeight="1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s="47" customFormat="1" ht="24.95" customHeight="1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66" t="s">
        <v>15</v>
      </c>
      <c r="N3" s="66" t="s">
        <v>16</v>
      </c>
      <c r="O3" s="103"/>
      <c r="P3" s="103"/>
      <c r="Q3" s="58" t="s">
        <v>17</v>
      </c>
      <c r="R3" s="58" t="s">
        <v>18</v>
      </c>
      <c r="S3" s="103"/>
      <c r="T3" s="67" t="s">
        <v>19</v>
      </c>
      <c r="U3" s="7" t="s">
        <v>20</v>
      </c>
      <c r="V3" s="64" t="s">
        <v>21</v>
      </c>
      <c r="W3" s="8" t="s">
        <v>20</v>
      </c>
      <c r="X3" s="9" t="s">
        <v>22</v>
      </c>
      <c r="Y3" s="8" t="s">
        <v>20</v>
      </c>
    </row>
    <row r="4" spans="2:25" s="47" customFormat="1" ht="24.95" customHeight="1" thickBot="1" x14ac:dyDescent="0.3">
      <c r="B4" s="65" t="s">
        <v>23</v>
      </c>
      <c r="C4" s="65" t="s">
        <v>24</v>
      </c>
      <c r="D4" s="96"/>
      <c r="E4" s="96"/>
      <c r="F4" s="65" t="s">
        <v>25</v>
      </c>
      <c r="G4" s="65" t="s">
        <v>26</v>
      </c>
      <c r="H4" s="96"/>
      <c r="I4" s="65" t="s">
        <v>23</v>
      </c>
      <c r="J4" s="65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16900955.030000001</v>
      </c>
      <c r="U5" s="19">
        <f t="shared" ref="U5:U40" si="0">IFERROR(T5/$S5,"")</f>
        <v>0.62669299629686159</v>
      </c>
      <c r="V5" s="18">
        <v>16900955.030000001</v>
      </c>
      <c r="W5" s="19">
        <f t="shared" ref="W5:W40" si="1">IFERROR(V5/$S5,"")</f>
        <v>0.62669299629686159</v>
      </c>
      <c r="X5" s="18">
        <v>16900955.030000001</v>
      </c>
      <c r="Y5" s="19">
        <f t="shared" ref="Y5:Y40" si="2">IFERROR(X5/$S5,"")</f>
        <v>0.62669299629686159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84865518.560000002</v>
      </c>
      <c r="U6" s="23">
        <f t="shared" si="0"/>
        <v>0.60561060065050742</v>
      </c>
      <c r="V6" s="22">
        <v>84865518.560000002</v>
      </c>
      <c r="W6" s="23">
        <f t="shared" si="1"/>
        <v>0.60561060065050742</v>
      </c>
      <c r="X6" s="22">
        <v>84865518.560000002</v>
      </c>
      <c r="Y6" s="23">
        <f t="shared" si="2"/>
        <v>0.60561060065050742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2021477.86</v>
      </c>
      <c r="U7" s="23">
        <f t="shared" si="0"/>
        <v>0.59664742163733187</v>
      </c>
      <c r="V7" s="22">
        <v>2021477.86</v>
      </c>
      <c r="W7" s="23">
        <f t="shared" si="1"/>
        <v>0.59664742163733187</v>
      </c>
      <c r="X7" s="22">
        <v>2021477.86</v>
      </c>
      <c r="Y7" s="23">
        <f t="shared" si="2"/>
        <v>0.59664742163733187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20339195.09</v>
      </c>
      <c r="U9" s="23">
        <f t="shared" si="0"/>
        <v>0.51143433109386305</v>
      </c>
      <c r="V9" s="22">
        <v>20339195.09</v>
      </c>
      <c r="W9" s="23">
        <f t="shared" si="1"/>
        <v>0.51143433109386305</v>
      </c>
      <c r="X9" s="22">
        <v>20339195.09</v>
      </c>
      <c r="Y9" s="23">
        <f t="shared" si="2"/>
        <v>0.51143433109386305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533619790.45999998</v>
      </c>
      <c r="U10" s="23">
        <f t="shared" si="0"/>
        <v>0.66444477542318092</v>
      </c>
      <c r="V10" s="22">
        <v>533239017.56999999</v>
      </c>
      <c r="W10" s="23">
        <f t="shared" si="1"/>
        <v>0.66397065028407176</v>
      </c>
      <c r="X10" s="22">
        <v>533239017.56999999</v>
      </c>
      <c r="Y10" s="23">
        <f t="shared" si="2"/>
        <v>0.66397065028407176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11600000</v>
      </c>
      <c r="O11" s="22">
        <v>117347054</v>
      </c>
      <c r="P11" s="22">
        <v>0</v>
      </c>
      <c r="Q11" s="22">
        <v>0</v>
      </c>
      <c r="R11" s="22">
        <v>-106399.85</v>
      </c>
      <c r="S11" s="22">
        <v>117240654.15000001</v>
      </c>
      <c r="T11" s="22">
        <v>79825846.060000002</v>
      </c>
      <c r="U11" s="23">
        <f t="shared" si="0"/>
        <v>0.68087172183353084</v>
      </c>
      <c r="V11" s="22">
        <v>65035755.43</v>
      </c>
      <c r="W11" s="23">
        <f t="shared" si="1"/>
        <v>0.55472016854146833</v>
      </c>
      <c r="X11" s="22">
        <v>65013974.990000002</v>
      </c>
      <c r="Y11" s="23">
        <f t="shared" si="2"/>
        <v>0.55453439305123498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9000000</v>
      </c>
      <c r="N12" s="22">
        <v>0</v>
      </c>
      <c r="O12" s="22">
        <v>11785000</v>
      </c>
      <c r="P12" s="22">
        <v>0</v>
      </c>
      <c r="Q12" s="22">
        <v>0</v>
      </c>
      <c r="R12" s="22">
        <v>0</v>
      </c>
      <c r="S12" s="22">
        <v>11785000</v>
      </c>
      <c r="T12" s="22">
        <v>7623188.9000000004</v>
      </c>
      <c r="U12" s="23">
        <f t="shared" si="0"/>
        <v>0.64685523122613497</v>
      </c>
      <c r="V12" s="22">
        <v>3981988.9</v>
      </c>
      <c r="W12" s="23">
        <f t="shared" si="1"/>
        <v>0.33788620280016968</v>
      </c>
      <c r="X12" s="22">
        <v>3981988.9</v>
      </c>
      <c r="Y12" s="23">
        <f t="shared" si="2"/>
        <v>0.33788620280016968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0</v>
      </c>
      <c r="U13" s="23">
        <f t="shared" si="0"/>
        <v>0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51" x14ac:dyDescent="0.2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95200</v>
      </c>
      <c r="U14" s="23">
        <f t="shared" si="0"/>
        <v>0.12881959573379809</v>
      </c>
      <c r="V14" s="22">
        <v>14518</v>
      </c>
      <c r="W14" s="23">
        <f t="shared" si="1"/>
        <v>1.9644988349404209E-2</v>
      </c>
      <c r="X14" s="22">
        <v>14518</v>
      </c>
      <c r="Y14" s="23">
        <f t="shared" si="2"/>
        <v>1.9644988349404209E-2</v>
      </c>
    </row>
    <row r="15" spans="2:25" ht="38.25" x14ac:dyDescent="0.2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0</v>
      </c>
      <c r="N15" s="22">
        <v>0</v>
      </c>
      <c r="O15" s="22">
        <v>23967000</v>
      </c>
      <c r="P15" s="22">
        <v>0</v>
      </c>
      <c r="Q15" s="22">
        <v>0</v>
      </c>
      <c r="R15" s="22">
        <v>0</v>
      </c>
      <c r="S15" s="22">
        <v>23967000</v>
      </c>
      <c r="T15" s="22">
        <v>19700627.170000002</v>
      </c>
      <c r="U15" s="23">
        <f t="shared" si="0"/>
        <v>0.82198970125589355</v>
      </c>
      <c r="V15" s="22">
        <v>13189207.800000001</v>
      </c>
      <c r="W15" s="23">
        <f t="shared" si="1"/>
        <v>0.55030699712104147</v>
      </c>
      <c r="X15" s="22">
        <v>13173074.58</v>
      </c>
      <c r="Y15" s="23">
        <f t="shared" si="2"/>
        <v>0.54963385404931786</v>
      </c>
    </row>
    <row r="16" spans="2:25" ht="63.75" x14ac:dyDescent="0.2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7158290.2400000002</v>
      </c>
      <c r="U16" s="23">
        <f t="shared" si="0"/>
        <v>0.72890484806951916</v>
      </c>
      <c r="V16" s="22">
        <v>2171285.15</v>
      </c>
      <c r="W16" s="23">
        <f t="shared" si="1"/>
        <v>0.22109473342287292</v>
      </c>
      <c r="X16" s="22">
        <v>2171285.15</v>
      </c>
      <c r="Y16" s="23">
        <f t="shared" si="2"/>
        <v>0.22109473342287292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31050.06</v>
      </c>
      <c r="U18" s="23">
        <f t="shared" si="0"/>
        <v>6.9000133333333338E-2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1941546.67</v>
      </c>
      <c r="U24" s="23">
        <f t="shared" si="0"/>
        <v>0.84415072608695652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0</v>
      </c>
      <c r="O27" s="22">
        <v>1050000</v>
      </c>
      <c r="P27" s="22">
        <v>0</v>
      </c>
      <c r="Q27" s="22">
        <v>0</v>
      </c>
      <c r="R27" s="22">
        <v>0</v>
      </c>
      <c r="S27" s="22">
        <v>1050000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22">
        <v>104416966</v>
      </c>
      <c r="M29" s="22">
        <v>0</v>
      </c>
      <c r="N29" s="22">
        <v>0</v>
      </c>
      <c r="O29" s="22">
        <v>104416966</v>
      </c>
      <c r="P29" s="22">
        <v>0</v>
      </c>
      <c r="Q29" s="22">
        <v>0</v>
      </c>
      <c r="R29" s="22">
        <v>0</v>
      </c>
      <c r="S29" s="22">
        <v>104416966</v>
      </c>
      <c r="T29" s="22">
        <v>87780001.239999995</v>
      </c>
      <c r="U29" s="23">
        <f t="shared" si="0"/>
        <v>0.84066799297730976</v>
      </c>
      <c r="V29" s="22">
        <v>54048231.850000001</v>
      </c>
      <c r="W29" s="23">
        <f t="shared" si="1"/>
        <v>0.517619252124219</v>
      </c>
      <c r="X29" s="22">
        <v>54048231.850000001</v>
      </c>
      <c r="Y29" s="23">
        <f t="shared" si="2"/>
        <v>0.517619252124219</v>
      </c>
    </row>
    <row r="30" spans="2:25" ht="38.25" x14ac:dyDescent="0.2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22">
        <v>5302127</v>
      </c>
      <c r="M30" s="22">
        <v>0</v>
      </c>
      <c r="N30" s="22">
        <v>0</v>
      </c>
      <c r="O30" s="22">
        <v>5302127</v>
      </c>
      <c r="P30" s="22">
        <v>0</v>
      </c>
      <c r="Q30" s="22">
        <v>0</v>
      </c>
      <c r="R30" s="22">
        <v>0</v>
      </c>
      <c r="S30" s="22">
        <v>5302127</v>
      </c>
      <c r="T30" s="22">
        <v>2361585.35</v>
      </c>
      <c r="U30" s="23">
        <f t="shared" si="0"/>
        <v>0.44540339188404959</v>
      </c>
      <c r="V30" s="22">
        <v>1447536.86</v>
      </c>
      <c r="W30" s="23">
        <f t="shared" si="1"/>
        <v>0.27301059744513856</v>
      </c>
      <c r="X30" s="22">
        <v>1447536.86</v>
      </c>
      <c r="Y30" s="23">
        <f t="shared" si="2"/>
        <v>0.27301059744513856</v>
      </c>
    </row>
    <row r="31" spans="2:25" ht="38.25" x14ac:dyDescent="0.2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22">
        <v>0</v>
      </c>
      <c r="M31" s="22">
        <v>1943747.36</v>
      </c>
      <c r="N31" s="22">
        <v>0</v>
      </c>
      <c r="O31" s="22">
        <v>1943747.36</v>
      </c>
      <c r="P31" s="22">
        <v>0</v>
      </c>
      <c r="Q31" s="22">
        <v>0</v>
      </c>
      <c r="R31" s="22">
        <v>0</v>
      </c>
      <c r="S31" s="22">
        <v>1943747.36</v>
      </c>
      <c r="T31" s="22">
        <v>0</v>
      </c>
      <c r="U31" s="23">
        <f t="shared" si="0"/>
        <v>0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22">
        <v>0</v>
      </c>
      <c r="M32" s="22">
        <v>25025808.719999999</v>
      </c>
      <c r="N32" s="22">
        <v>0</v>
      </c>
      <c r="O32" s="22">
        <v>25025808.719999999</v>
      </c>
      <c r="P32" s="22">
        <v>0</v>
      </c>
      <c r="Q32" s="22">
        <v>0</v>
      </c>
      <c r="R32" s="22">
        <v>0</v>
      </c>
      <c r="S32" s="22">
        <v>25025808.719999999</v>
      </c>
      <c r="T32" s="22">
        <v>2200000</v>
      </c>
      <c r="U32" s="23">
        <f t="shared" si="0"/>
        <v>8.7909246994356482E-2</v>
      </c>
      <c r="V32" s="22">
        <v>725083.77</v>
      </c>
      <c r="W32" s="23">
        <f t="shared" si="1"/>
        <v>2.8973440103876893E-2</v>
      </c>
      <c r="X32" s="22">
        <v>725083.77</v>
      </c>
      <c r="Y32" s="23">
        <f t="shared" si="2"/>
        <v>2.8973440103876893E-2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22">
        <v>0</v>
      </c>
      <c r="M33" s="22">
        <v>32065352.010000002</v>
      </c>
      <c r="N33" s="22">
        <v>0</v>
      </c>
      <c r="O33" s="22">
        <v>32065352.010000002</v>
      </c>
      <c r="P33" s="22">
        <v>0</v>
      </c>
      <c r="Q33" s="22">
        <v>0</v>
      </c>
      <c r="R33" s="22">
        <v>0</v>
      </c>
      <c r="S33" s="22">
        <v>32065352.010000002</v>
      </c>
      <c r="T33" s="22">
        <v>3886418.96</v>
      </c>
      <c r="U33" s="23">
        <f t="shared" si="0"/>
        <v>0.12120306550160338</v>
      </c>
      <c r="V33" s="22">
        <v>0</v>
      </c>
      <c r="W33" s="23">
        <f t="shared" si="1"/>
        <v>0</v>
      </c>
      <c r="X33" s="22">
        <v>0</v>
      </c>
      <c r="Y33" s="23">
        <f t="shared" si="2"/>
        <v>0</v>
      </c>
    </row>
    <row r="34" spans="2:25" ht="51" x14ac:dyDescent="0.2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22">
        <v>3599001</v>
      </c>
      <c r="M34" s="22">
        <v>0</v>
      </c>
      <c r="N34" s="22">
        <v>0</v>
      </c>
      <c r="O34" s="22">
        <v>3599001</v>
      </c>
      <c r="P34" s="22">
        <v>0</v>
      </c>
      <c r="Q34" s="22">
        <v>0</v>
      </c>
      <c r="R34" s="22">
        <v>0</v>
      </c>
      <c r="S34" s="22">
        <v>3599001</v>
      </c>
      <c r="T34" s="22">
        <v>1974595.26</v>
      </c>
      <c r="U34" s="23">
        <f t="shared" si="0"/>
        <v>0.5486509339675093</v>
      </c>
      <c r="V34" s="22">
        <v>600979.98</v>
      </c>
      <c r="W34" s="23">
        <f t="shared" si="1"/>
        <v>0.16698522173236405</v>
      </c>
      <c r="X34" s="22">
        <v>600979.98</v>
      </c>
      <c r="Y34" s="23">
        <f t="shared" si="2"/>
        <v>0.16698522173236405</v>
      </c>
    </row>
    <row r="35" spans="2:25" ht="51" x14ac:dyDescent="0.2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390000</v>
      </c>
      <c r="N35" s="22">
        <v>0</v>
      </c>
      <c r="O35" s="22">
        <v>390000</v>
      </c>
      <c r="P35" s="22">
        <v>0</v>
      </c>
      <c r="Q35" s="22">
        <v>0</v>
      </c>
      <c r="R35" s="22">
        <v>0</v>
      </c>
      <c r="S35" s="22">
        <v>390000</v>
      </c>
      <c r="T35" s="22">
        <v>198720</v>
      </c>
      <c r="U35" s="23">
        <f t="shared" si="0"/>
        <v>0.5095384615384615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22">
        <v>766000</v>
      </c>
      <c r="M36" s="22">
        <v>0</v>
      </c>
      <c r="N36" s="22">
        <v>0</v>
      </c>
      <c r="O36" s="22">
        <v>766000</v>
      </c>
      <c r="P36" s="22">
        <v>0</v>
      </c>
      <c r="Q36" s="22">
        <v>0</v>
      </c>
      <c r="R36" s="22">
        <v>0</v>
      </c>
      <c r="S36" s="22">
        <v>766000</v>
      </c>
      <c r="T36" s="22">
        <v>556045.57999999996</v>
      </c>
      <c r="U36" s="23">
        <f t="shared" si="0"/>
        <v>0.72590806788511741</v>
      </c>
      <c r="V36" s="22">
        <v>347646.02</v>
      </c>
      <c r="W36" s="23">
        <f t="shared" si="1"/>
        <v>0.45384597911227159</v>
      </c>
      <c r="X36" s="22">
        <v>347646.02</v>
      </c>
      <c r="Y36" s="23">
        <f t="shared" si="2"/>
        <v>0.45384597911227159</v>
      </c>
    </row>
    <row r="37" spans="2:25" ht="63.75" x14ac:dyDescent="0.2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22">
        <v>0</v>
      </c>
      <c r="M37" s="22">
        <v>624313.04</v>
      </c>
      <c r="N37" s="22">
        <v>0</v>
      </c>
      <c r="O37" s="22">
        <v>624313.04</v>
      </c>
      <c r="P37" s="22">
        <v>0</v>
      </c>
      <c r="Q37" s="22">
        <v>0</v>
      </c>
      <c r="R37" s="22">
        <v>0</v>
      </c>
      <c r="S37" s="22">
        <v>624313.04</v>
      </c>
      <c r="T37" s="22">
        <v>83341.600000000006</v>
      </c>
      <c r="U37" s="23">
        <f t="shared" si="0"/>
        <v>0.13349328727780538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22">
        <v>7283000</v>
      </c>
      <c r="M38" s="22">
        <v>0</v>
      </c>
      <c r="N38" s="22">
        <v>0</v>
      </c>
      <c r="O38" s="22">
        <v>7283000</v>
      </c>
      <c r="P38" s="22">
        <v>0</v>
      </c>
      <c r="Q38" s="22">
        <v>0</v>
      </c>
      <c r="R38" s="22">
        <v>0</v>
      </c>
      <c r="S38" s="22">
        <v>7283000</v>
      </c>
      <c r="T38" s="22">
        <v>5467061.9500000002</v>
      </c>
      <c r="U38" s="23">
        <f t="shared" si="0"/>
        <v>0.75066070987230538</v>
      </c>
      <c r="V38" s="22">
        <v>3325431.23</v>
      </c>
      <c r="W38" s="23">
        <f t="shared" si="1"/>
        <v>0.45660184402032128</v>
      </c>
      <c r="X38" s="22">
        <v>3325431.23</v>
      </c>
      <c r="Y38" s="23">
        <f t="shared" si="2"/>
        <v>0.45660184402032128</v>
      </c>
    </row>
    <row r="39" spans="2:25" ht="38.25" x14ac:dyDescent="0.2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22">
        <v>122000</v>
      </c>
      <c r="M39" s="22">
        <v>300000</v>
      </c>
      <c r="N39" s="22">
        <v>0</v>
      </c>
      <c r="O39" s="22">
        <v>422000</v>
      </c>
      <c r="P39" s="22">
        <v>0</v>
      </c>
      <c r="Q39" s="22">
        <v>0</v>
      </c>
      <c r="R39" s="22">
        <v>0</v>
      </c>
      <c r="S39" s="22">
        <v>422000</v>
      </c>
      <c r="T39" s="22">
        <v>229243.02</v>
      </c>
      <c r="U39" s="23">
        <f t="shared" si="0"/>
        <v>0.54322990521327008</v>
      </c>
      <c r="V39" s="22">
        <v>43708.68</v>
      </c>
      <c r="W39" s="23">
        <f t="shared" si="1"/>
        <v>0.10357507109004739</v>
      </c>
      <c r="X39" s="22">
        <v>43708.68</v>
      </c>
      <c r="Y39" s="23">
        <f t="shared" si="2"/>
        <v>0.10357507109004739</v>
      </c>
    </row>
    <row r="40" spans="2:25" ht="38.25" x14ac:dyDescent="0.2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22">
        <v>3500000</v>
      </c>
      <c r="M40" s="22">
        <v>0</v>
      </c>
      <c r="N40" s="22">
        <v>300000</v>
      </c>
      <c r="O40" s="22">
        <v>3200000</v>
      </c>
      <c r="P40" s="22">
        <v>0</v>
      </c>
      <c r="Q40" s="22">
        <v>0</v>
      </c>
      <c r="R40" s="22">
        <v>0</v>
      </c>
      <c r="S40" s="22">
        <v>3200000</v>
      </c>
      <c r="T40" s="22">
        <v>1359605.68</v>
      </c>
      <c r="U40" s="23">
        <f t="shared" si="0"/>
        <v>0.42487677499999998</v>
      </c>
      <c r="V40" s="22">
        <v>847200</v>
      </c>
      <c r="W40" s="23">
        <f t="shared" si="1"/>
        <v>0.26474999999999999</v>
      </c>
      <c r="X40" s="22">
        <v>847200</v>
      </c>
      <c r="Y40" s="23">
        <f t="shared" si="2"/>
        <v>0.26474999999999999</v>
      </c>
    </row>
    <row r="41" spans="2:25" ht="24.95" customHeight="1" x14ac:dyDescent="0.2">
      <c r="B41" s="32" t="s">
        <v>41</v>
      </c>
      <c r="C41" s="33"/>
      <c r="D41" s="32"/>
      <c r="E41" s="63"/>
      <c r="F41" s="32"/>
      <c r="G41" s="32"/>
      <c r="H41" s="32"/>
      <c r="I41" s="32"/>
      <c r="J41" s="32"/>
      <c r="K41" s="32"/>
      <c r="L41" s="35">
        <f t="shared" ref="L41:T41" si="3">SUM(L5:L40)</f>
        <v>1389877704</v>
      </c>
      <c r="M41" s="35">
        <f t="shared" si="3"/>
        <v>101832831.13000001</v>
      </c>
      <c r="N41" s="35">
        <f t="shared" si="3"/>
        <v>22220610</v>
      </c>
      <c r="O41" s="35">
        <f t="shared" si="3"/>
        <v>1469489925.1299999</v>
      </c>
      <c r="P41" s="35">
        <f t="shared" si="3"/>
        <v>0</v>
      </c>
      <c r="Q41" s="35">
        <f t="shared" si="3"/>
        <v>0</v>
      </c>
      <c r="R41" s="35">
        <f t="shared" si="3"/>
        <v>-106399.85</v>
      </c>
      <c r="S41" s="35">
        <f t="shared" si="3"/>
        <v>1469383525.28</v>
      </c>
      <c r="T41" s="35">
        <f t="shared" si="3"/>
        <v>922719304.73999989</v>
      </c>
      <c r="U41" s="37">
        <f>T41/$S41</f>
        <v>0.62796355673320214</v>
      </c>
      <c r="V41" s="34">
        <f>SUM(V5:V40)</f>
        <v>845144737.77999985</v>
      </c>
      <c r="W41" s="37">
        <f>V41/$S41</f>
        <v>0.57516960224455516</v>
      </c>
      <c r="X41" s="34">
        <f>SUM(X5:X40)</f>
        <v>845106824.12</v>
      </c>
      <c r="Y41" s="37">
        <f t="shared" ref="Y41" si="4">X41/$S41</f>
        <v>0.57514379981833519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AGO/2021&amp;C
RESOLUÇÃO CNJ Nº 102 - ANEXO II - DOTAÇÃO E EXECUÇÃO ORÇAMENTÁRIA</oddHeader>
    <oddFooter>&amp;CPágina &amp;P de &amp;N</oddFooter>
  </headerFooter>
  <rowBreaks count="1" manualBreakCount="1">
    <brk id="26" min="1" max="24" man="1"/>
  </rowBreaks>
  <ignoredErrors>
    <ignoredError sqref="B5:T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B274-2E2E-4407-93BB-9C2307DB1EDF}">
  <dimension ref="B1:Y41"/>
  <sheetViews>
    <sheetView showGridLines="0" topLeftCell="K1" zoomScaleNormal="100" workbookViewId="0">
      <selection activeCell="O6" sqref="O6"/>
    </sheetView>
  </sheetViews>
  <sheetFormatPr defaultRowHeight="12.75" x14ac:dyDescent="0.2"/>
  <cols>
    <col min="1" max="1" width="4.7109375" style="75" customWidth="1"/>
    <col min="2" max="2" width="6.42578125" style="75" bestFit="1" customWidth="1"/>
    <col min="3" max="3" width="9.140625" style="75" bestFit="1" customWidth="1"/>
    <col min="4" max="4" width="9.7109375" style="75" customWidth="1"/>
    <col min="5" max="5" width="15.42578125" style="76" bestFit="1" customWidth="1"/>
    <col min="6" max="6" width="12.85546875" style="75" bestFit="1" customWidth="1"/>
    <col min="7" max="7" width="19.5703125" style="75" customWidth="1"/>
    <col min="8" max="8" width="5.85546875" style="75" bestFit="1" customWidth="1"/>
    <col min="9" max="9" width="6.42578125" style="75" bestFit="1" customWidth="1"/>
    <col min="10" max="10" width="19" style="75" customWidth="1"/>
    <col min="11" max="11" width="4.7109375" style="75" bestFit="1" customWidth="1"/>
    <col min="12" max="12" width="16" style="55" bestFit="1" customWidth="1"/>
    <col min="13" max="13" width="14.28515625" style="55" bestFit="1" customWidth="1"/>
    <col min="14" max="14" width="13.7109375" style="55" bestFit="1" customWidth="1"/>
    <col min="15" max="15" width="16.28515625" style="55" bestFit="1" customWidth="1"/>
    <col min="16" max="16" width="13.5703125" style="55" bestFit="1" customWidth="1"/>
    <col min="17" max="17" width="8" style="55" bestFit="1" customWidth="1"/>
    <col min="18" max="18" width="10.85546875" style="55" bestFit="1" customWidth="1"/>
    <col min="19" max="19" width="16.140625" style="55" bestFit="1" customWidth="1"/>
    <col min="20" max="20" width="15.7109375" style="55" bestFit="1" customWidth="1"/>
    <col min="21" max="21" width="7.7109375" style="56" bestFit="1" customWidth="1"/>
    <col min="22" max="22" width="14.28515625" style="55" bestFit="1" customWidth="1"/>
    <col min="23" max="23" width="6.7109375" style="56" bestFit="1" customWidth="1"/>
    <col min="24" max="24" width="14.28515625" style="55" bestFit="1" customWidth="1"/>
    <col min="25" max="25" width="7.7109375" style="56" bestFit="1" customWidth="1"/>
    <col min="26" max="16384" width="9.140625" style="75"/>
  </cols>
  <sheetData>
    <row r="1" spans="2:25" ht="13.5" thickBot="1" x14ac:dyDescent="0.25"/>
    <row r="2" spans="2:25" s="1" customFormat="1" ht="24.95" customHeight="1" thickBot="1" x14ac:dyDescent="0.3">
      <c r="B2" s="89" t="s">
        <v>0</v>
      </c>
      <c r="C2" s="91"/>
      <c r="D2" s="91"/>
      <c r="E2" s="91"/>
      <c r="F2" s="91"/>
      <c r="G2" s="91"/>
      <c r="H2" s="91"/>
      <c r="I2" s="91"/>
      <c r="J2" s="91"/>
      <c r="K2" s="99"/>
      <c r="L2" s="102" t="s">
        <v>1</v>
      </c>
      <c r="M2" s="104" t="s">
        <v>2</v>
      </c>
      <c r="N2" s="105"/>
      <c r="O2" s="102" t="s">
        <v>3</v>
      </c>
      <c r="P2" s="102" t="s">
        <v>4</v>
      </c>
      <c r="Q2" s="106" t="s">
        <v>5</v>
      </c>
      <c r="R2" s="107"/>
      <c r="S2" s="102" t="s">
        <v>6</v>
      </c>
      <c r="T2" s="89" t="s">
        <v>7</v>
      </c>
      <c r="U2" s="90"/>
      <c r="V2" s="91"/>
      <c r="W2" s="90"/>
      <c r="X2" s="91"/>
      <c r="Y2" s="92"/>
    </row>
    <row r="3" spans="2:25" s="1" customFormat="1" ht="24.95" customHeight="1" x14ac:dyDescent="0.25">
      <c r="B3" s="93" t="s">
        <v>8</v>
      </c>
      <c r="C3" s="94"/>
      <c r="D3" s="95" t="s">
        <v>9</v>
      </c>
      <c r="E3" s="95" t="s">
        <v>10</v>
      </c>
      <c r="F3" s="97" t="s">
        <v>11</v>
      </c>
      <c r="G3" s="98"/>
      <c r="H3" s="95" t="s">
        <v>12</v>
      </c>
      <c r="I3" s="93" t="s">
        <v>13</v>
      </c>
      <c r="J3" s="94"/>
      <c r="K3" s="95" t="s">
        <v>14</v>
      </c>
      <c r="L3" s="103"/>
      <c r="M3" s="70" t="s">
        <v>15</v>
      </c>
      <c r="N3" s="70" t="s">
        <v>16</v>
      </c>
      <c r="O3" s="103"/>
      <c r="P3" s="103"/>
      <c r="Q3" s="58" t="s">
        <v>17</v>
      </c>
      <c r="R3" s="58" t="s">
        <v>18</v>
      </c>
      <c r="S3" s="103"/>
      <c r="T3" s="71" t="s">
        <v>19</v>
      </c>
      <c r="U3" s="7" t="s">
        <v>20</v>
      </c>
      <c r="V3" s="68" t="s">
        <v>21</v>
      </c>
      <c r="W3" s="8" t="s">
        <v>20</v>
      </c>
      <c r="X3" s="9" t="s">
        <v>22</v>
      </c>
      <c r="Y3" s="8" t="s">
        <v>20</v>
      </c>
    </row>
    <row r="4" spans="2:25" s="1" customFormat="1" ht="24.95" customHeight="1" thickBot="1" x14ac:dyDescent="0.3">
      <c r="B4" s="69" t="s">
        <v>23</v>
      </c>
      <c r="C4" s="69" t="s">
        <v>24</v>
      </c>
      <c r="D4" s="96"/>
      <c r="E4" s="96"/>
      <c r="F4" s="69" t="s">
        <v>25</v>
      </c>
      <c r="G4" s="69" t="s">
        <v>26</v>
      </c>
      <c r="H4" s="96"/>
      <c r="I4" s="69" t="s">
        <v>23</v>
      </c>
      <c r="J4" s="69" t="s">
        <v>24</v>
      </c>
      <c r="K4" s="96"/>
      <c r="L4" s="60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0" t="s">
        <v>34</v>
      </c>
      <c r="T4" s="62" t="s">
        <v>35</v>
      </c>
      <c r="U4" s="14" t="s">
        <v>36</v>
      </c>
      <c r="V4" s="13" t="s">
        <v>37</v>
      </c>
      <c r="W4" s="14" t="s">
        <v>38</v>
      </c>
      <c r="X4" s="15" t="s">
        <v>39</v>
      </c>
      <c r="Y4" s="14" t="s">
        <v>40</v>
      </c>
    </row>
    <row r="5" spans="2:25" ht="51" x14ac:dyDescent="0.2">
      <c r="B5" s="16" t="s">
        <v>42</v>
      </c>
      <c r="C5" s="17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>
        <v>20</v>
      </c>
      <c r="I5" s="16">
        <v>101</v>
      </c>
      <c r="J5" s="16" t="s">
        <v>48</v>
      </c>
      <c r="K5" s="16">
        <v>1</v>
      </c>
      <c r="L5" s="18">
        <v>26968476</v>
      </c>
      <c r="M5" s="18">
        <v>0</v>
      </c>
      <c r="N5" s="18">
        <v>0</v>
      </c>
      <c r="O5" s="18">
        <v>26968476</v>
      </c>
      <c r="P5" s="18">
        <v>0</v>
      </c>
      <c r="Q5" s="18">
        <v>0</v>
      </c>
      <c r="R5" s="18">
        <v>0</v>
      </c>
      <c r="S5" s="18">
        <v>26968476</v>
      </c>
      <c r="T5" s="18">
        <v>19018192.460000001</v>
      </c>
      <c r="U5" s="19">
        <f t="shared" ref="U5:U40" si="0">IFERROR(T5/$S5,"")</f>
        <v>0.70520085970004387</v>
      </c>
      <c r="V5" s="18">
        <v>19018192.460000001</v>
      </c>
      <c r="W5" s="19">
        <f t="shared" ref="W5:W40" si="1">IFERROR(V5/$S5,"")</f>
        <v>0.70520085970004387</v>
      </c>
      <c r="X5" s="18">
        <v>19018192.460000001</v>
      </c>
      <c r="Y5" s="19">
        <f t="shared" ref="Y5:Y40" si="2">IFERROR(X5/$S5,"")</f>
        <v>0.70520085970004387</v>
      </c>
    </row>
    <row r="6" spans="2:25" ht="63.75" x14ac:dyDescent="0.2">
      <c r="B6" s="20" t="s">
        <v>42</v>
      </c>
      <c r="C6" s="21" t="s">
        <v>43</v>
      </c>
      <c r="D6" s="20" t="s">
        <v>49</v>
      </c>
      <c r="E6" s="20" t="s">
        <v>50</v>
      </c>
      <c r="F6" s="20" t="s">
        <v>46</v>
      </c>
      <c r="G6" s="20" t="s">
        <v>51</v>
      </c>
      <c r="H6" s="20">
        <v>20</v>
      </c>
      <c r="I6" s="20">
        <v>101</v>
      </c>
      <c r="J6" s="20" t="s">
        <v>48</v>
      </c>
      <c r="K6" s="20">
        <v>1</v>
      </c>
      <c r="L6" s="22">
        <v>140132155</v>
      </c>
      <c r="M6" s="22">
        <v>0</v>
      </c>
      <c r="N6" s="22">
        <v>0</v>
      </c>
      <c r="O6" s="22">
        <v>140132155</v>
      </c>
      <c r="P6" s="22">
        <v>0</v>
      </c>
      <c r="Q6" s="22">
        <v>0</v>
      </c>
      <c r="R6" s="22">
        <v>0</v>
      </c>
      <c r="S6" s="22">
        <v>140132155</v>
      </c>
      <c r="T6" s="22">
        <v>95515081.439999998</v>
      </c>
      <c r="U6" s="23">
        <f t="shared" si="0"/>
        <v>0.68160716888996675</v>
      </c>
      <c r="V6" s="22">
        <v>95515081.439999998</v>
      </c>
      <c r="W6" s="23">
        <f t="shared" si="1"/>
        <v>0.68160716888996675</v>
      </c>
      <c r="X6" s="22">
        <v>95515081.439999998</v>
      </c>
      <c r="Y6" s="23">
        <f t="shared" si="2"/>
        <v>0.68160716888996675</v>
      </c>
    </row>
    <row r="7" spans="2:25" ht="76.5" x14ac:dyDescent="0.2">
      <c r="B7" s="20" t="s">
        <v>42</v>
      </c>
      <c r="C7" s="21" t="s">
        <v>43</v>
      </c>
      <c r="D7" s="20" t="s">
        <v>52</v>
      </c>
      <c r="E7" s="20" t="s">
        <v>53</v>
      </c>
      <c r="F7" s="20" t="s">
        <v>46</v>
      </c>
      <c r="G7" s="20" t="s">
        <v>54</v>
      </c>
      <c r="H7" s="20">
        <v>20</v>
      </c>
      <c r="I7" s="20">
        <v>101</v>
      </c>
      <c r="J7" s="20" t="s">
        <v>48</v>
      </c>
      <c r="K7" s="20">
        <v>1</v>
      </c>
      <c r="L7" s="22">
        <v>3388061</v>
      </c>
      <c r="M7" s="22">
        <v>0</v>
      </c>
      <c r="N7" s="22">
        <v>0</v>
      </c>
      <c r="O7" s="22">
        <v>3388061</v>
      </c>
      <c r="P7" s="22">
        <v>0</v>
      </c>
      <c r="Q7" s="22">
        <v>0</v>
      </c>
      <c r="R7" s="22">
        <v>0</v>
      </c>
      <c r="S7" s="22">
        <v>3388061</v>
      </c>
      <c r="T7" s="22">
        <v>2273082.54</v>
      </c>
      <c r="U7" s="23">
        <f t="shared" si="0"/>
        <v>0.67090956744875607</v>
      </c>
      <c r="V7" s="22">
        <v>2273082.54</v>
      </c>
      <c r="W7" s="23">
        <f t="shared" si="1"/>
        <v>0.67090956744875607</v>
      </c>
      <c r="X7" s="22">
        <v>2273082.54</v>
      </c>
      <c r="Y7" s="23">
        <f t="shared" si="2"/>
        <v>0.67090956744875607</v>
      </c>
    </row>
    <row r="8" spans="2:25" ht="51" x14ac:dyDescent="0.2">
      <c r="B8" s="20" t="s">
        <v>42</v>
      </c>
      <c r="C8" s="21" t="s">
        <v>43</v>
      </c>
      <c r="D8" s="20" t="s">
        <v>55</v>
      </c>
      <c r="E8" s="20" t="s">
        <v>56</v>
      </c>
      <c r="F8" s="20" t="s">
        <v>57</v>
      </c>
      <c r="G8" s="20" t="s">
        <v>58</v>
      </c>
      <c r="H8" s="20">
        <v>10</v>
      </c>
      <c r="I8" s="20">
        <v>101</v>
      </c>
      <c r="J8" s="20" t="s">
        <v>48</v>
      </c>
      <c r="K8" s="20">
        <v>3</v>
      </c>
      <c r="L8" s="22">
        <v>74826000</v>
      </c>
      <c r="M8" s="22">
        <v>0</v>
      </c>
      <c r="N8" s="22">
        <v>0</v>
      </c>
      <c r="O8" s="22">
        <v>74826000</v>
      </c>
      <c r="P8" s="22">
        <v>0</v>
      </c>
      <c r="Q8" s="22">
        <v>0</v>
      </c>
      <c r="R8" s="22">
        <v>0</v>
      </c>
      <c r="S8" s="22">
        <v>74826000</v>
      </c>
      <c r="T8" s="22">
        <v>42000000</v>
      </c>
      <c r="U8" s="23">
        <f t="shared" si="0"/>
        <v>0.56130222115307515</v>
      </c>
      <c r="V8" s="22">
        <v>42000000</v>
      </c>
      <c r="W8" s="23">
        <f t="shared" si="1"/>
        <v>0.56130222115307515</v>
      </c>
      <c r="X8" s="22">
        <v>42000000</v>
      </c>
      <c r="Y8" s="23">
        <f t="shared" si="2"/>
        <v>0.56130222115307515</v>
      </c>
    </row>
    <row r="9" spans="2:25" ht="51" x14ac:dyDescent="0.2">
      <c r="B9" s="20" t="s">
        <v>42</v>
      </c>
      <c r="C9" s="21" t="s">
        <v>43</v>
      </c>
      <c r="D9" s="20" t="s">
        <v>52</v>
      </c>
      <c r="E9" s="20" t="s">
        <v>59</v>
      </c>
      <c r="F9" s="20" t="s">
        <v>60</v>
      </c>
      <c r="G9" s="20" t="s">
        <v>61</v>
      </c>
      <c r="H9" s="20">
        <v>20</v>
      </c>
      <c r="I9" s="20">
        <v>101</v>
      </c>
      <c r="J9" s="20" t="s">
        <v>48</v>
      </c>
      <c r="K9" s="20">
        <v>3</v>
      </c>
      <c r="L9" s="22">
        <v>39768928</v>
      </c>
      <c r="M9" s="22">
        <v>0</v>
      </c>
      <c r="N9" s="22">
        <v>0</v>
      </c>
      <c r="O9" s="22">
        <v>39768928</v>
      </c>
      <c r="P9" s="22">
        <v>0</v>
      </c>
      <c r="Q9" s="22">
        <v>0</v>
      </c>
      <c r="R9" s="22">
        <v>0</v>
      </c>
      <c r="S9" s="22">
        <v>39768928</v>
      </c>
      <c r="T9" s="22">
        <v>22919264.59</v>
      </c>
      <c r="U9" s="23">
        <f t="shared" si="0"/>
        <v>0.57631084725240767</v>
      </c>
      <c r="V9" s="22">
        <v>22919264.59</v>
      </c>
      <c r="W9" s="23">
        <f t="shared" si="1"/>
        <v>0.57631084725240767</v>
      </c>
      <c r="X9" s="22">
        <v>22919264.59</v>
      </c>
      <c r="Y9" s="23">
        <f t="shared" si="2"/>
        <v>0.57631084725240767</v>
      </c>
    </row>
    <row r="10" spans="2:25" ht="38.25" x14ac:dyDescent="0.2">
      <c r="B10" s="20" t="s">
        <v>42</v>
      </c>
      <c r="C10" s="21" t="s">
        <v>43</v>
      </c>
      <c r="D10" s="20" t="s">
        <v>62</v>
      </c>
      <c r="E10" s="20" t="s">
        <v>63</v>
      </c>
      <c r="F10" s="20" t="s">
        <v>60</v>
      </c>
      <c r="G10" s="20" t="s">
        <v>64</v>
      </c>
      <c r="H10" s="20">
        <v>10</v>
      </c>
      <c r="I10" s="20">
        <v>101</v>
      </c>
      <c r="J10" s="20" t="s">
        <v>48</v>
      </c>
      <c r="K10" s="20">
        <v>1</v>
      </c>
      <c r="L10" s="22">
        <v>803106308</v>
      </c>
      <c r="M10" s="22">
        <v>0</v>
      </c>
      <c r="N10" s="22">
        <v>0</v>
      </c>
      <c r="O10" s="22">
        <v>803106308</v>
      </c>
      <c r="P10" s="22">
        <v>0</v>
      </c>
      <c r="Q10" s="22">
        <v>0</v>
      </c>
      <c r="R10" s="22">
        <v>0</v>
      </c>
      <c r="S10" s="22">
        <v>803106308</v>
      </c>
      <c r="T10" s="22">
        <v>593707423.25</v>
      </c>
      <c r="U10" s="23">
        <f t="shared" si="0"/>
        <v>0.73926380273182957</v>
      </c>
      <c r="V10" s="22">
        <v>593273008.89999998</v>
      </c>
      <c r="W10" s="23">
        <f t="shared" si="1"/>
        <v>0.73872288511522932</v>
      </c>
      <c r="X10" s="22">
        <v>593273008.89999998</v>
      </c>
      <c r="Y10" s="23">
        <f t="shared" si="2"/>
        <v>0.73872288511522932</v>
      </c>
    </row>
    <row r="11" spans="2:25" ht="38.25" x14ac:dyDescent="0.2">
      <c r="B11" s="20" t="s">
        <v>42</v>
      </c>
      <c r="C11" s="21" t="s">
        <v>43</v>
      </c>
      <c r="D11" s="20" t="s">
        <v>62</v>
      </c>
      <c r="E11" s="20" t="s">
        <v>63</v>
      </c>
      <c r="F11" s="20" t="s">
        <v>60</v>
      </c>
      <c r="G11" s="20" t="s">
        <v>64</v>
      </c>
      <c r="H11" s="20">
        <v>10</v>
      </c>
      <c r="I11" s="20">
        <v>101</v>
      </c>
      <c r="J11" s="20" t="s">
        <v>48</v>
      </c>
      <c r="K11" s="20">
        <v>3</v>
      </c>
      <c r="L11" s="22">
        <v>128947054</v>
      </c>
      <c r="M11" s="22">
        <v>0</v>
      </c>
      <c r="N11" s="22">
        <v>15400000</v>
      </c>
      <c r="O11" s="22">
        <v>113547054</v>
      </c>
      <c r="P11" s="22">
        <v>0</v>
      </c>
      <c r="Q11" s="22">
        <v>0</v>
      </c>
      <c r="R11" s="22">
        <v>-106399.85</v>
      </c>
      <c r="S11" s="22">
        <v>113440654.15000001</v>
      </c>
      <c r="T11" s="22">
        <v>87697451.790000007</v>
      </c>
      <c r="U11" s="23">
        <f t="shared" si="0"/>
        <v>0.77306898877751229</v>
      </c>
      <c r="V11" s="22">
        <v>73817095.319999993</v>
      </c>
      <c r="W11" s="23">
        <f t="shared" si="1"/>
        <v>0.65071112180288837</v>
      </c>
      <c r="X11" s="22">
        <v>73720543.319999993</v>
      </c>
      <c r="Y11" s="23">
        <f t="shared" si="2"/>
        <v>0.6498599983610901</v>
      </c>
    </row>
    <row r="12" spans="2:25" ht="38.25" x14ac:dyDescent="0.2">
      <c r="B12" s="20" t="s">
        <v>42</v>
      </c>
      <c r="C12" s="21" t="s">
        <v>43</v>
      </c>
      <c r="D12" s="20" t="s">
        <v>62</v>
      </c>
      <c r="E12" s="20" t="s">
        <v>63</v>
      </c>
      <c r="F12" s="20" t="s">
        <v>60</v>
      </c>
      <c r="G12" s="20" t="s">
        <v>64</v>
      </c>
      <c r="H12" s="20">
        <v>10</v>
      </c>
      <c r="I12" s="20">
        <v>101</v>
      </c>
      <c r="J12" s="20" t="s">
        <v>48</v>
      </c>
      <c r="K12" s="20">
        <v>4</v>
      </c>
      <c r="L12" s="22">
        <v>2785000</v>
      </c>
      <c r="M12" s="22">
        <v>10000000</v>
      </c>
      <c r="N12" s="22">
        <v>0</v>
      </c>
      <c r="O12" s="22">
        <v>12785000</v>
      </c>
      <c r="P12" s="22">
        <v>0</v>
      </c>
      <c r="Q12" s="22">
        <v>0</v>
      </c>
      <c r="R12" s="22">
        <v>0</v>
      </c>
      <c r="S12" s="22">
        <v>12785000</v>
      </c>
      <c r="T12" s="22">
        <v>11067588.9</v>
      </c>
      <c r="U12" s="23">
        <f t="shared" si="0"/>
        <v>0.86566983965584676</v>
      </c>
      <c r="V12" s="22">
        <v>3981988.9</v>
      </c>
      <c r="W12" s="23">
        <f t="shared" si="1"/>
        <v>0.31145787250684392</v>
      </c>
      <c r="X12" s="22">
        <v>3981988.9</v>
      </c>
      <c r="Y12" s="23">
        <f t="shared" si="2"/>
        <v>0.31145787250684392</v>
      </c>
    </row>
    <row r="13" spans="2:25" ht="38.25" x14ac:dyDescent="0.2">
      <c r="B13" s="20" t="s">
        <v>42</v>
      </c>
      <c r="C13" s="21" t="s">
        <v>43</v>
      </c>
      <c r="D13" s="20" t="s">
        <v>62</v>
      </c>
      <c r="E13" s="20" t="s">
        <v>63</v>
      </c>
      <c r="F13" s="20" t="s">
        <v>60</v>
      </c>
      <c r="G13" s="20" t="s">
        <v>64</v>
      </c>
      <c r="H13" s="20">
        <v>10</v>
      </c>
      <c r="I13" s="20">
        <v>101</v>
      </c>
      <c r="J13" s="20" t="s">
        <v>48</v>
      </c>
      <c r="K13" s="20">
        <v>5</v>
      </c>
      <c r="L13" s="22">
        <v>0</v>
      </c>
      <c r="M13" s="22">
        <v>2600000</v>
      </c>
      <c r="N13" s="22">
        <v>0</v>
      </c>
      <c r="O13" s="22">
        <v>2600000</v>
      </c>
      <c r="P13" s="22">
        <v>0</v>
      </c>
      <c r="Q13" s="22">
        <v>0</v>
      </c>
      <c r="R13" s="22">
        <v>0</v>
      </c>
      <c r="S13" s="22">
        <v>2600000</v>
      </c>
      <c r="T13" s="22">
        <v>2584000</v>
      </c>
      <c r="U13" s="23">
        <f t="shared" si="0"/>
        <v>0.99384615384615382</v>
      </c>
      <c r="V13" s="22">
        <v>0</v>
      </c>
      <c r="W13" s="23">
        <f t="shared" si="1"/>
        <v>0</v>
      </c>
      <c r="X13" s="22">
        <v>0</v>
      </c>
      <c r="Y13" s="23">
        <f t="shared" si="2"/>
        <v>0</v>
      </c>
    </row>
    <row r="14" spans="2:25" ht="51" x14ac:dyDescent="0.2">
      <c r="B14" s="20" t="s">
        <v>42</v>
      </c>
      <c r="C14" s="21" t="s">
        <v>43</v>
      </c>
      <c r="D14" s="20" t="s">
        <v>65</v>
      </c>
      <c r="E14" s="20" t="s">
        <v>66</v>
      </c>
      <c r="F14" s="20" t="s">
        <v>60</v>
      </c>
      <c r="G14" s="20" t="s">
        <v>67</v>
      </c>
      <c r="H14" s="20">
        <v>10</v>
      </c>
      <c r="I14" s="20">
        <v>101</v>
      </c>
      <c r="J14" s="20" t="s">
        <v>48</v>
      </c>
      <c r="K14" s="20">
        <v>3</v>
      </c>
      <c r="L14" s="22">
        <v>739018</v>
      </c>
      <c r="M14" s="22">
        <v>0</v>
      </c>
      <c r="N14" s="22">
        <v>0</v>
      </c>
      <c r="O14" s="22">
        <v>739018</v>
      </c>
      <c r="P14" s="22">
        <v>0</v>
      </c>
      <c r="Q14" s="22">
        <v>0</v>
      </c>
      <c r="R14" s="22">
        <v>0</v>
      </c>
      <c r="S14" s="22">
        <v>739018</v>
      </c>
      <c r="T14" s="22">
        <v>95200</v>
      </c>
      <c r="U14" s="23">
        <f t="shared" si="0"/>
        <v>0.12881959573379809</v>
      </c>
      <c r="V14" s="22">
        <v>21658</v>
      </c>
      <c r="W14" s="23">
        <f t="shared" si="1"/>
        <v>2.9306458029439066E-2</v>
      </c>
      <c r="X14" s="22">
        <v>21658</v>
      </c>
      <c r="Y14" s="23">
        <f t="shared" si="2"/>
        <v>2.9306458029439066E-2</v>
      </c>
    </row>
    <row r="15" spans="2:25" ht="38.25" x14ac:dyDescent="0.2">
      <c r="B15" s="20" t="s">
        <v>68</v>
      </c>
      <c r="C15" s="21" t="s">
        <v>69</v>
      </c>
      <c r="D15" s="20" t="s">
        <v>62</v>
      </c>
      <c r="E15" s="20" t="s">
        <v>70</v>
      </c>
      <c r="F15" s="20" t="s">
        <v>60</v>
      </c>
      <c r="G15" s="20" t="s">
        <v>71</v>
      </c>
      <c r="H15" s="20">
        <v>10</v>
      </c>
      <c r="I15" s="20">
        <v>101</v>
      </c>
      <c r="J15" s="20" t="s">
        <v>48</v>
      </c>
      <c r="K15" s="20">
        <v>3</v>
      </c>
      <c r="L15" s="22">
        <v>23967000</v>
      </c>
      <c r="M15" s="22">
        <v>2800000</v>
      </c>
      <c r="N15" s="22">
        <v>0</v>
      </c>
      <c r="O15" s="22">
        <v>26767000</v>
      </c>
      <c r="P15" s="22">
        <v>0</v>
      </c>
      <c r="Q15" s="22">
        <v>0</v>
      </c>
      <c r="R15" s="22">
        <v>0</v>
      </c>
      <c r="S15" s="22">
        <v>26767000</v>
      </c>
      <c r="T15" s="22">
        <v>19956772.710000001</v>
      </c>
      <c r="U15" s="23">
        <f t="shared" si="0"/>
        <v>0.74557375537041881</v>
      </c>
      <c r="V15" s="22">
        <v>14974017.49</v>
      </c>
      <c r="W15" s="23">
        <f t="shared" si="1"/>
        <v>0.55942083498337503</v>
      </c>
      <c r="X15" s="22">
        <v>14972915.189999999</v>
      </c>
      <c r="Y15" s="23">
        <f t="shared" si="2"/>
        <v>0.55937965367803633</v>
      </c>
    </row>
    <row r="16" spans="2:25" ht="63.75" x14ac:dyDescent="0.2">
      <c r="B16" s="20" t="s">
        <v>72</v>
      </c>
      <c r="C16" s="21" t="s">
        <v>73</v>
      </c>
      <c r="D16" s="20" t="s">
        <v>62</v>
      </c>
      <c r="E16" s="20" t="s">
        <v>74</v>
      </c>
      <c r="F16" s="20" t="s">
        <v>60</v>
      </c>
      <c r="G16" s="20" t="s">
        <v>75</v>
      </c>
      <c r="H16" s="20">
        <v>10</v>
      </c>
      <c r="I16" s="20">
        <v>107</v>
      </c>
      <c r="J16" s="20" t="s">
        <v>76</v>
      </c>
      <c r="K16" s="20">
        <v>3</v>
      </c>
      <c r="L16" s="22">
        <v>0</v>
      </c>
      <c r="M16" s="22">
        <v>9820610</v>
      </c>
      <c r="N16" s="22">
        <v>0</v>
      </c>
      <c r="O16" s="22">
        <v>9820610</v>
      </c>
      <c r="P16" s="22">
        <v>0</v>
      </c>
      <c r="Q16" s="22">
        <v>0</v>
      </c>
      <c r="R16" s="22">
        <v>0</v>
      </c>
      <c r="S16" s="22">
        <v>9820610</v>
      </c>
      <c r="T16" s="22">
        <v>7604601.4500000002</v>
      </c>
      <c r="U16" s="23">
        <f t="shared" si="0"/>
        <v>0.77435123174629683</v>
      </c>
      <c r="V16" s="22">
        <v>2425788.38</v>
      </c>
      <c r="W16" s="23">
        <f t="shared" si="1"/>
        <v>0.24700994948378968</v>
      </c>
      <c r="X16" s="22">
        <v>2425788.38</v>
      </c>
      <c r="Y16" s="23">
        <f t="shared" si="2"/>
        <v>0.24700994948378968</v>
      </c>
    </row>
    <row r="17" spans="2:25" ht="63.75" x14ac:dyDescent="0.2">
      <c r="B17" s="20" t="s">
        <v>72</v>
      </c>
      <c r="C17" s="21" t="s">
        <v>73</v>
      </c>
      <c r="D17" s="20" t="s">
        <v>62</v>
      </c>
      <c r="E17" s="20" t="s">
        <v>74</v>
      </c>
      <c r="F17" s="20" t="s">
        <v>60</v>
      </c>
      <c r="G17" s="20" t="s">
        <v>75</v>
      </c>
      <c r="H17" s="20">
        <v>10</v>
      </c>
      <c r="I17" s="20">
        <v>107</v>
      </c>
      <c r="J17" s="20" t="s">
        <v>76</v>
      </c>
      <c r="K17" s="20">
        <v>4</v>
      </c>
      <c r="L17" s="22">
        <v>9820610</v>
      </c>
      <c r="M17" s="22">
        <v>500000</v>
      </c>
      <c r="N17" s="22">
        <v>9820610</v>
      </c>
      <c r="O17" s="22">
        <v>500000</v>
      </c>
      <c r="P17" s="22">
        <v>0</v>
      </c>
      <c r="Q17" s="22">
        <v>0</v>
      </c>
      <c r="R17" s="22">
        <v>0</v>
      </c>
      <c r="S17" s="22">
        <v>500000</v>
      </c>
      <c r="T17" s="22">
        <v>500000</v>
      </c>
      <c r="U17" s="23">
        <f t="shared" si="0"/>
        <v>1</v>
      </c>
      <c r="V17" s="22">
        <v>0</v>
      </c>
      <c r="W17" s="23">
        <f t="shared" si="1"/>
        <v>0</v>
      </c>
      <c r="X17" s="22">
        <v>0</v>
      </c>
      <c r="Y17" s="23">
        <f t="shared" si="2"/>
        <v>0</v>
      </c>
    </row>
    <row r="18" spans="2:25" ht="63.75" x14ac:dyDescent="0.2">
      <c r="B18" s="20" t="s">
        <v>72</v>
      </c>
      <c r="C18" s="21" t="s">
        <v>73</v>
      </c>
      <c r="D18" s="20" t="s">
        <v>62</v>
      </c>
      <c r="E18" s="20" t="s">
        <v>77</v>
      </c>
      <c r="F18" s="20" t="s">
        <v>60</v>
      </c>
      <c r="G18" s="20" t="s">
        <v>78</v>
      </c>
      <c r="H18" s="20">
        <v>10</v>
      </c>
      <c r="I18" s="20">
        <v>107</v>
      </c>
      <c r="J18" s="20" t="s">
        <v>76</v>
      </c>
      <c r="K18" s="20">
        <v>4</v>
      </c>
      <c r="L18" s="22">
        <v>450000</v>
      </c>
      <c r="M18" s="22">
        <v>0</v>
      </c>
      <c r="N18" s="22">
        <v>0</v>
      </c>
      <c r="O18" s="22">
        <v>450000</v>
      </c>
      <c r="P18" s="22">
        <v>0</v>
      </c>
      <c r="Q18" s="22">
        <v>0</v>
      </c>
      <c r="R18" s="22">
        <v>0</v>
      </c>
      <c r="S18" s="22">
        <v>450000</v>
      </c>
      <c r="T18" s="22">
        <v>40621.74</v>
      </c>
      <c r="U18" s="23">
        <f t="shared" si="0"/>
        <v>9.0270533333333333E-2</v>
      </c>
      <c r="V18" s="22">
        <v>0</v>
      </c>
      <c r="W18" s="23">
        <f t="shared" si="1"/>
        <v>0</v>
      </c>
      <c r="X18" s="22">
        <v>0</v>
      </c>
      <c r="Y18" s="23">
        <f t="shared" si="2"/>
        <v>0</v>
      </c>
    </row>
    <row r="19" spans="2:25" ht="63.75" x14ac:dyDescent="0.2">
      <c r="B19" s="20" t="s">
        <v>72</v>
      </c>
      <c r="C19" s="21" t="s">
        <v>73</v>
      </c>
      <c r="D19" s="20" t="s">
        <v>62</v>
      </c>
      <c r="E19" s="20" t="s">
        <v>79</v>
      </c>
      <c r="F19" s="20" t="s">
        <v>60</v>
      </c>
      <c r="G19" s="20" t="s">
        <v>80</v>
      </c>
      <c r="H19" s="20">
        <v>10</v>
      </c>
      <c r="I19" s="20">
        <v>107</v>
      </c>
      <c r="J19" s="20" t="s">
        <v>76</v>
      </c>
      <c r="K19" s="20">
        <v>4</v>
      </c>
      <c r="L19" s="22">
        <v>600000</v>
      </c>
      <c r="M19" s="22">
        <v>0</v>
      </c>
      <c r="N19" s="22">
        <v>0</v>
      </c>
      <c r="O19" s="22">
        <v>600000</v>
      </c>
      <c r="P19" s="22">
        <v>0</v>
      </c>
      <c r="Q19" s="22">
        <v>0</v>
      </c>
      <c r="R19" s="22">
        <v>0</v>
      </c>
      <c r="S19" s="22">
        <v>600000</v>
      </c>
      <c r="T19" s="22">
        <v>0</v>
      </c>
      <c r="U19" s="23">
        <f t="shared" si="0"/>
        <v>0</v>
      </c>
      <c r="V19" s="22">
        <v>0</v>
      </c>
      <c r="W19" s="23">
        <f t="shared" si="1"/>
        <v>0</v>
      </c>
      <c r="X19" s="22">
        <v>0</v>
      </c>
      <c r="Y19" s="23">
        <f t="shared" si="2"/>
        <v>0</v>
      </c>
    </row>
    <row r="20" spans="2:25" ht="63.75" x14ac:dyDescent="0.2">
      <c r="B20" s="20" t="s">
        <v>72</v>
      </c>
      <c r="C20" s="21" t="s">
        <v>73</v>
      </c>
      <c r="D20" s="20" t="s">
        <v>62</v>
      </c>
      <c r="E20" s="20" t="s">
        <v>81</v>
      </c>
      <c r="F20" s="20" t="s">
        <v>60</v>
      </c>
      <c r="G20" s="20" t="s">
        <v>82</v>
      </c>
      <c r="H20" s="20">
        <v>10</v>
      </c>
      <c r="I20" s="20">
        <v>107</v>
      </c>
      <c r="J20" s="20" t="s">
        <v>76</v>
      </c>
      <c r="K20" s="20">
        <v>4</v>
      </c>
      <c r="L20" s="22">
        <v>3000000</v>
      </c>
      <c r="M20" s="22">
        <v>0</v>
      </c>
      <c r="N20" s="22">
        <v>500000</v>
      </c>
      <c r="O20" s="22">
        <v>2500000</v>
      </c>
      <c r="P20" s="22">
        <v>0</v>
      </c>
      <c r="Q20" s="22">
        <v>0</v>
      </c>
      <c r="R20" s="22">
        <v>0</v>
      </c>
      <c r="S20" s="22">
        <v>2500000</v>
      </c>
      <c r="T20" s="22">
        <v>0</v>
      </c>
      <c r="U20" s="23">
        <f t="shared" si="0"/>
        <v>0</v>
      </c>
      <c r="V20" s="22">
        <v>0</v>
      </c>
      <c r="W20" s="23">
        <f t="shared" si="1"/>
        <v>0</v>
      </c>
      <c r="X20" s="22">
        <v>0</v>
      </c>
      <c r="Y20" s="23">
        <f t="shared" si="2"/>
        <v>0</v>
      </c>
    </row>
    <row r="21" spans="2:25" ht="63.75" x14ac:dyDescent="0.2">
      <c r="B21" s="20" t="s">
        <v>72</v>
      </c>
      <c r="C21" s="21" t="s">
        <v>73</v>
      </c>
      <c r="D21" s="20" t="s">
        <v>62</v>
      </c>
      <c r="E21" s="20" t="s">
        <v>83</v>
      </c>
      <c r="F21" s="20" t="s">
        <v>60</v>
      </c>
      <c r="G21" s="20" t="s">
        <v>84</v>
      </c>
      <c r="H21" s="20">
        <v>10</v>
      </c>
      <c r="I21" s="20">
        <v>107</v>
      </c>
      <c r="J21" s="20" t="s">
        <v>76</v>
      </c>
      <c r="K21" s="20">
        <v>4</v>
      </c>
      <c r="L21" s="22">
        <v>1000000</v>
      </c>
      <c r="M21" s="22">
        <v>0</v>
      </c>
      <c r="N21" s="22">
        <v>0</v>
      </c>
      <c r="O21" s="22">
        <v>1000000</v>
      </c>
      <c r="P21" s="22">
        <v>0</v>
      </c>
      <c r="Q21" s="22">
        <v>0</v>
      </c>
      <c r="R21" s="22">
        <v>0</v>
      </c>
      <c r="S21" s="22">
        <v>1000000</v>
      </c>
      <c r="T21" s="22">
        <v>0</v>
      </c>
      <c r="U21" s="23">
        <f t="shared" si="0"/>
        <v>0</v>
      </c>
      <c r="V21" s="22">
        <v>0</v>
      </c>
      <c r="W21" s="23">
        <f t="shared" si="1"/>
        <v>0</v>
      </c>
      <c r="X21" s="22">
        <v>0</v>
      </c>
      <c r="Y21" s="23">
        <f t="shared" si="2"/>
        <v>0</v>
      </c>
    </row>
    <row r="22" spans="2:25" ht="63.75" x14ac:dyDescent="0.2">
      <c r="B22" s="20" t="s">
        <v>72</v>
      </c>
      <c r="C22" s="21" t="s">
        <v>73</v>
      </c>
      <c r="D22" s="20" t="s">
        <v>62</v>
      </c>
      <c r="E22" s="20" t="s">
        <v>85</v>
      </c>
      <c r="F22" s="20" t="s">
        <v>60</v>
      </c>
      <c r="G22" s="20" t="s">
        <v>86</v>
      </c>
      <c r="H22" s="20">
        <v>10</v>
      </c>
      <c r="I22" s="20">
        <v>107</v>
      </c>
      <c r="J22" s="20" t="s">
        <v>76</v>
      </c>
      <c r="K22" s="20">
        <v>4</v>
      </c>
      <c r="L22" s="22">
        <v>90000</v>
      </c>
      <c r="M22" s="22">
        <v>0</v>
      </c>
      <c r="N22" s="22">
        <v>0</v>
      </c>
      <c r="O22" s="22">
        <v>90000</v>
      </c>
      <c r="P22" s="22">
        <v>0</v>
      </c>
      <c r="Q22" s="22">
        <v>0</v>
      </c>
      <c r="R22" s="22">
        <v>0</v>
      </c>
      <c r="S22" s="22">
        <v>90000</v>
      </c>
      <c r="T22" s="22">
        <v>0</v>
      </c>
      <c r="U22" s="23">
        <f t="shared" si="0"/>
        <v>0</v>
      </c>
      <c r="V22" s="22">
        <v>0</v>
      </c>
      <c r="W22" s="23">
        <f t="shared" si="1"/>
        <v>0</v>
      </c>
      <c r="X22" s="22">
        <v>0</v>
      </c>
      <c r="Y22" s="23">
        <f t="shared" si="2"/>
        <v>0</v>
      </c>
    </row>
    <row r="23" spans="2:25" ht="63.75" x14ac:dyDescent="0.2">
      <c r="B23" s="20" t="s">
        <v>72</v>
      </c>
      <c r="C23" s="21" t="s">
        <v>73</v>
      </c>
      <c r="D23" s="20" t="s">
        <v>62</v>
      </c>
      <c r="E23" s="20" t="s">
        <v>87</v>
      </c>
      <c r="F23" s="20" t="s">
        <v>60</v>
      </c>
      <c r="G23" s="20" t="s">
        <v>88</v>
      </c>
      <c r="H23" s="20">
        <v>10</v>
      </c>
      <c r="I23" s="20">
        <v>107</v>
      </c>
      <c r="J23" s="20" t="s">
        <v>76</v>
      </c>
      <c r="K23" s="20">
        <v>4</v>
      </c>
      <c r="L23" s="22">
        <v>650000</v>
      </c>
      <c r="M23" s="22">
        <v>0</v>
      </c>
      <c r="N23" s="22">
        <v>0</v>
      </c>
      <c r="O23" s="22">
        <v>650000</v>
      </c>
      <c r="P23" s="22">
        <v>0</v>
      </c>
      <c r="Q23" s="22">
        <v>0</v>
      </c>
      <c r="R23" s="22">
        <v>0</v>
      </c>
      <c r="S23" s="22">
        <v>650000</v>
      </c>
      <c r="T23" s="22">
        <v>0</v>
      </c>
      <c r="U23" s="23">
        <f t="shared" si="0"/>
        <v>0</v>
      </c>
      <c r="V23" s="22">
        <v>0</v>
      </c>
      <c r="W23" s="23">
        <f t="shared" si="1"/>
        <v>0</v>
      </c>
      <c r="X23" s="22">
        <v>0</v>
      </c>
      <c r="Y23" s="23">
        <f t="shared" si="2"/>
        <v>0</v>
      </c>
    </row>
    <row r="24" spans="2:25" ht="63.75" x14ac:dyDescent="0.2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2300000</v>
      </c>
      <c r="M24" s="22">
        <v>0</v>
      </c>
      <c r="N24" s="22">
        <v>0</v>
      </c>
      <c r="O24" s="22">
        <v>2300000</v>
      </c>
      <c r="P24" s="22">
        <v>0</v>
      </c>
      <c r="Q24" s="22">
        <v>0</v>
      </c>
      <c r="R24" s="22">
        <v>0</v>
      </c>
      <c r="S24" s="22">
        <v>2300000</v>
      </c>
      <c r="T24" s="22">
        <v>1941546.67</v>
      </c>
      <c r="U24" s="23">
        <f t="shared" si="0"/>
        <v>0.84415072608695652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2350000</v>
      </c>
      <c r="M25" s="22">
        <v>0</v>
      </c>
      <c r="N25" s="22">
        <v>0</v>
      </c>
      <c r="O25" s="22">
        <v>2350000</v>
      </c>
      <c r="P25" s="22">
        <v>0</v>
      </c>
      <c r="Q25" s="22">
        <v>0</v>
      </c>
      <c r="R25" s="22">
        <v>0</v>
      </c>
      <c r="S25" s="22">
        <v>2350000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">
      <c r="B26" s="20" t="s">
        <v>72</v>
      </c>
      <c r="C26" s="21" t="s">
        <v>73</v>
      </c>
      <c r="D26" s="20" t="s">
        <v>62</v>
      </c>
      <c r="E26" s="20" t="s">
        <v>74</v>
      </c>
      <c r="F26" s="20" t="s">
        <v>60</v>
      </c>
      <c r="G26" s="20" t="s">
        <v>92</v>
      </c>
      <c r="H26" s="20">
        <v>10</v>
      </c>
      <c r="I26" s="20">
        <v>307</v>
      </c>
      <c r="J26" s="20" t="s">
        <v>76</v>
      </c>
      <c r="K26" s="20">
        <v>3</v>
      </c>
      <c r="L26" s="22">
        <v>0</v>
      </c>
      <c r="M26" s="22">
        <v>5513000</v>
      </c>
      <c r="N26" s="22">
        <v>0</v>
      </c>
      <c r="O26" s="22">
        <v>5513000</v>
      </c>
      <c r="P26" s="22">
        <v>0</v>
      </c>
      <c r="Q26" s="22">
        <v>0</v>
      </c>
      <c r="R26" s="22">
        <v>0</v>
      </c>
      <c r="S26" s="22">
        <v>5513000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">
      <c r="B27" s="20" t="s">
        <v>72</v>
      </c>
      <c r="C27" s="21" t="s">
        <v>73</v>
      </c>
      <c r="D27" s="20" t="s">
        <v>62</v>
      </c>
      <c r="E27" s="20" t="s">
        <v>74</v>
      </c>
      <c r="F27" s="20" t="s">
        <v>60</v>
      </c>
      <c r="G27" s="20" t="s">
        <v>92</v>
      </c>
      <c r="H27" s="20">
        <v>10</v>
      </c>
      <c r="I27" s="20">
        <v>307</v>
      </c>
      <c r="J27" s="20" t="s">
        <v>76</v>
      </c>
      <c r="K27" s="20">
        <v>4</v>
      </c>
      <c r="L27" s="22">
        <v>0</v>
      </c>
      <c r="M27" s="22">
        <v>1050000</v>
      </c>
      <c r="N27" s="22">
        <v>0</v>
      </c>
      <c r="O27" s="22">
        <v>1050000</v>
      </c>
      <c r="P27" s="22">
        <v>0</v>
      </c>
      <c r="Q27" s="22">
        <v>0</v>
      </c>
      <c r="R27" s="22">
        <v>0</v>
      </c>
      <c r="S27" s="22">
        <v>1050000</v>
      </c>
      <c r="T27" s="22">
        <v>200000</v>
      </c>
      <c r="U27" s="23">
        <f t="shared" si="0"/>
        <v>0.19047619047619047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63.75" x14ac:dyDescent="0.2">
      <c r="B28" s="20" t="s">
        <v>72</v>
      </c>
      <c r="C28" s="21" t="s">
        <v>73</v>
      </c>
      <c r="D28" s="20" t="s">
        <v>62</v>
      </c>
      <c r="E28" s="20" t="s">
        <v>83</v>
      </c>
      <c r="F28" s="20" t="s">
        <v>60</v>
      </c>
      <c r="G28" s="20" t="s">
        <v>92</v>
      </c>
      <c r="H28" s="20">
        <v>10</v>
      </c>
      <c r="I28" s="20">
        <v>307</v>
      </c>
      <c r="J28" s="20" t="s">
        <v>76</v>
      </c>
      <c r="K28" s="20">
        <v>4</v>
      </c>
      <c r="L28" s="22">
        <v>0</v>
      </c>
      <c r="M28" s="22">
        <v>13000000</v>
      </c>
      <c r="N28" s="22">
        <v>0</v>
      </c>
      <c r="O28" s="22">
        <v>13000000</v>
      </c>
      <c r="P28" s="22">
        <v>0</v>
      </c>
      <c r="Q28" s="22">
        <v>0</v>
      </c>
      <c r="R28" s="22">
        <v>0</v>
      </c>
      <c r="S28" s="22">
        <v>13000000</v>
      </c>
      <c r="T28" s="22">
        <v>0</v>
      </c>
      <c r="U28" s="23">
        <f t="shared" si="0"/>
        <v>0</v>
      </c>
      <c r="V28" s="22">
        <v>0</v>
      </c>
      <c r="W28" s="23">
        <f t="shared" si="1"/>
        <v>0</v>
      </c>
      <c r="X28" s="22">
        <v>0</v>
      </c>
      <c r="Y28" s="23">
        <f t="shared" si="2"/>
        <v>0</v>
      </c>
    </row>
    <row r="29" spans="2:25" ht="38.25" x14ac:dyDescent="0.2">
      <c r="B29" s="20" t="s">
        <v>72</v>
      </c>
      <c r="C29" s="21" t="s">
        <v>73</v>
      </c>
      <c r="D29" s="20" t="s">
        <v>62</v>
      </c>
      <c r="E29" s="20" t="s">
        <v>93</v>
      </c>
      <c r="F29" s="20" t="s">
        <v>60</v>
      </c>
      <c r="G29" s="20" t="s">
        <v>94</v>
      </c>
      <c r="H29" s="20">
        <v>10</v>
      </c>
      <c r="I29" s="20">
        <v>107</v>
      </c>
      <c r="J29" s="20" t="s">
        <v>76</v>
      </c>
      <c r="K29" s="20">
        <v>3</v>
      </c>
      <c r="L29" s="22">
        <v>104416966</v>
      </c>
      <c r="M29" s="22">
        <v>0</v>
      </c>
      <c r="N29" s="22">
        <v>0</v>
      </c>
      <c r="O29" s="22">
        <v>104416966</v>
      </c>
      <c r="P29" s="22">
        <v>0</v>
      </c>
      <c r="Q29" s="22">
        <v>0</v>
      </c>
      <c r="R29" s="22">
        <v>0</v>
      </c>
      <c r="S29" s="22">
        <v>104416966</v>
      </c>
      <c r="T29" s="22">
        <v>90248082.459999993</v>
      </c>
      <c r="U29" s="23">
        <f t="shared" si="0"/>
        <v>0.86430477648622728</v>
      </c>
      <c r="V29" s="22">
        <v>59930494.979999997</v>
      </c>
      <c r="W29" s="23">
        <f t="shared" si="1"/>
        <v>0.57395361382172316</v>
      </c>
      <c r="X29" s="22">
        <v>59913858.329999998</v>
      </c>
      <c r="Y29" s="23">
        <f t="shared" si="2"/>
        <v>0.57379428482915318</v>
      </c>
    </row>
    <row r="30" spans="2:25" ht="38.25" x14ac:dyDescent="0.2">
      <c r="B30" s="20" t="s">
        <v>72</v>
      </c>
      <c r="C30" s="21" t="s">
        <v>73</v>
      </c>
      <c r="D30" s="20" t="s">
        <v>62</v>
      </c>
      <c r="E30" s="20" t="s">
        <v>93</v>
      </c>
      <c r="F30" s="20" t="s">
        <v>60</v>
      </c>
      <c r="G30" s="20" t="s">
        <v>94</v>
      </c>
      <c r="H30" s="20">
        <v>10</v>
      </c>
      <c r="I30" s="20">
        <v>107</v>
      </c>
      <c r="J30" s="20" t="s">
        <v>76</v>
      </c>
      <c r="K30" s="20">
        <v>4</v>
      </c>
      <c r="L30" s="22">
        <v>5302127</v>
      </c>
      <c r="M30" s="22">
        <v>0</v>
      </c>
      <c r="N30" s="22">
        <v>0</v>
      </c>
      <c r="O30" s="22">
        <v>5302127</v>
      </c>
      <c r="P30" s="22">
        <v>0</v>
      </c>
      <c r="Q30" s="22">
        <v>0</v>
      </c>
      <c r="R30" s="22">
        <v>0</v>
      </c>
      <c r="S30" s="22">
        <v>5302127</v>
      </c>
      <c r="T30" s="22">
        <v>3081465.15</v>
      </c>
      <c r="U30" s="23">
        <f t="shared" si="0"/>
        <v>0.58117528116546435</v>
      </c>
      <c r="V30" s="22">
        <v>1668324.66</v>
      </c>
      <c r="W30" s="23">
        <f t="shared" si="1"/>
        <v>0.31465196137323753</v>
      </c>
      <c r="X30" s="22">
        <v>1668324.66</v>
      </c>
      <c r="Y30" s="23">
        <f t="shared" si="2"/>
        <v>0.31465196137323753</v>
      </c>
    </row>
    <row r="31" spans="2:25" ht="38.25" x14ac:dyDescent="0.2">
      <c r="B31" s="20" t="s">
        <v>72</v>
      </c>
      <c r="C31" s="21" t="s">
        <v>73</v>
      </c>
      <c r="D31" s="20" t="s">
        <v>62</v>
      </c>
      <c r="E31" s="20" t="s">
        <v>93</v>
      </c>
      <c r="F31" s="20" t="s">
        <v>60</v>
      </c>
      <c r="G31" s="20" t="s">
        <v>94</v>
      </c>
      <c r="H31" s="20">
        <v>10</v>
      </c>
      <c r="I31" s="20">
        <v>301</v>
      </c>
      <c r="J31" s="20" t="s">
        <v>76</v>
      </c>
      <c r="K31" s="20">
        <v>3</v>
      </c>
      <c r="L31" s="22">
        <v>0</v>
      </c>
      <c r="M31" s="22">
        <v>1943747.36</v>
      </c>
      <c r="N31" s="22">
        <v>0</v>
      </c>
      <c r="O31" s="22">
        <v>1943747.36</v>
      </c>
      <c r="P31" s="22">
        <v>0</v>
      </c>
      <c r="Q31" s="22">
        <v>0</v>
      </c>
      <c r="R31" s="22">
        <v>0</v>
      </c>
      <c r="S31" s="22">
        <v>1943747.36</v>
      </c>
      <c r="T31" s="22">
        <v>149800</v>
      </c>
      <c r="U31" s="23">
        <f t="shared" si="0"/>
        <v>7.706762878895948E-2</v>
      </c>
      <c r="V31" s="22">
        <v>0</v>
      </c>
      <c r="W31" s="23">
        <f t="shared" si="1"/>
        <v>0</v>
      </c>
      <c r="X31" s="22">
        <v>0</v>
      </c>
      <c r="Y31" s="23">
        <f t="shared" si="2"/>
        <v>0</v>
      </c>
    </row>
    <row r="32" spans="2:25" ht="38.25" x14ac:dyDescent="0.2">
      <c r="B32" s="20" t="s">
        <v>72</v>
      </c>
      <c r="C32" s="21" t="s">
        <v>73</v>
      </c>
      <c r="D32" s="20" t="s">
        <v>62</v>
      </c>
      <c r="E32" s="20" t="s">
        <v>93</v>
      </c>
      <c r="F32" s="20" t="s">
        <v>60</v>
      </c>
      <c r="G32" s="20" t="s">
        <v>94</v>
      </c>
      <c r="H32" s="20">
        <v>10</v>
      </c>
      <c r="I32" s="20">
        <v>307</v>
      </c>
      <c r="J32" s="20" t="s">
        <v>76</v>
      </c>
      <c r="K32" s="20">
        <v>3</v>
      </c>
      <c r="L32" s="22">
        <v>0</v>
      </c>
      <c r="M32" s="22">
        <v>25025808.719999999</v>
      </c>
      <c r="N32" s="22">
        <v>0</v>
      </c>
      <c r="O32" s="22">
        <v>25025808.719999999</v>
      </c>
      <c r="P32" s="22">
        <v>0</v>
      </c>
      <c r="Q32" s="22">
        <v>0</v>
      </c>
      <c r="R32" s="22">
        <v>0</v>
      </c>
      <c r="S32" s="22">
        <v>25025808.719999999</v>
      </c>
      <c r="T32" s="22">
        <v>2209544</v>
      </c>
      <c r="U32" s="23">
        <f t="shared" si="0"/>
        <v>8.8290613291317446E-2</v>
      </c>
      <c r="V32" s="22">
        <v>1001997.67</v>
      </c>
      <c r="W32" s="23">
        <f t="shared" si="1"/>
        <v>4.0038573027181681E-2</v>
      </c>
      <c r="X32" s="22">
        <v>1001997.67</v>
      </c>
      <c r="Y32" s="23">
        <f t="shared" si="2"/>
        <v>4.0038573027181681E-2</v>
      </c>
    </row>
    <row r="33" spans="2:25" ht="38.25" x14ac:dyDescent="0.2">
      <c r="B33" s="20" t="s">
        <v>72</v>
      </c>
      <c r="C33" s="21" t="s">
        <v>73</v>
      </c>
      <c r="D33" s="20" t="s">
        <v>62</v>
      </c>
      <c r="E33" s="20" t="s">
        <v>93</v>
      </c>
      <c r="F33" s="20" t="s">
        <v>60</v>
      </c>
      <c r="G33" s="20" t="s">
        <v>94</v>
      </c>
      <c r="H33" s="20">
        <v>10</v>
      </c>
      <c r="I33" s="20">
        <v>307</v>
      </c>
      <c r="J33" s="20" t="s">
        <v>76</v>
      </c>
      <c r="K33" s="20">
        <v>4</v>
      </c>
      <c r="L33" s="22">
        <v>0</v>
      </c>
      <c r="M33" s="22">
        <v>32065352.010000002</v>
      </c>
      <c r="N33" s="22">
        <v>0</v>
      </c>
      <c r="O33" s="22">
        <v>32065352.010000002</v>
      </c>
      <c r="P33" s="22">
        <v>0</v>
      </c>
      <c r="Q33" s="22">
        <v>0</v>
      </c>
      <c r="R33" s="22">
        <v>0</v>
      </c>
      <c r="S33" s="22">
        <v>32065352.010000002</v>
      </c>
      <c r="T33" s="22">
        <v>18685568.960000001</v>
      </c>
      <c r="U33" s="23">
        <f t="shared" si="0"/>
        <v>0.58273394142601831</v>
      </c>
      <c r="V33" s="22">
        <v>0</v>
      </c>
      <c r="W33" s="23">
        <f t="shared" si="1"/>
        <v>0</v>
      </c>
      <c r="X33" s="22">
        <v>0</v>
      </c>
      <c r="Y33" s="23">
        <f t="shared" si="2"/>
        <v>0</v>
      </c>
    </row>
    <row r="34" spans="2:25" ht="51" x14ac:dyDescent="0.2">
      <c r="B34" s="20" t="s">
        <v>72</v>
      </c>
      <c r="C34" s="21" t="s">
        <v>73</v>
      </c>
      <c r="D34" s="20" t="s">
        <v>95</v>
      </c>
      <c r="E34" s="20" t="s">
        <v>96</v>
      </c>
      <c r="F34" s="20" t="s">
        <v>60</v>
      </c>
      <c r="G34" s="20" t="s">
        <v>97</v>
      </c>
      <c r="H34" s="20">
        <v>10</v>
      </c>
      <c r="I34" s="20">
        <v>107</v>
      </c>
      <c r="J34" s="20" t="s">
        <v>76</v>
      </c>
      <c r="K34" s="20">
        <v>3</v>
      </c>
      <c r="L34" s="22">
        <v>3599001</v>
      </c>
      <c r="M34" s="22">
        <v>0</v>
      </c>
      <c r="N34" s="22">
        <v>0</v>
      </c>
      <c r="O34" s="22">
        <v>3599001</v>
      </c>
      <c r="P34" s="22">
        <v>0</v>
      </c>
      <c r="Q34" s="22">
        <v>0</v>
      </c>
      <c r="R34" s="22">
        <v>0</v>
      </c>
      <c r="S34" s="22">
        <v>3599001</v>
      </c>
      <c r="T34" s="22">
        <v>2123106.0499999998</v>
      </c>
      <c r="U34" s="23">
        <f t="shared" si="0"/>
        <v>0.58991538207408101</v>
      </c>
      <c r="V34" s="22">
        <v>745367.17</v>
      </c>
      <c r="W34" s="23">
        <f t="shared" si="1"/>
        <v>0.20710390744542723</v>
      </c>
      <c r="X34" s="22">
        <v>745367.17</v>
      </c>
      <c r="Y34" s="23">
        <f t="shared" si="2"/>
        <v>0.20710390744542723</v>
      </c>
    </row>
    <row r="35" spans="2:25" ht="51" x14ac:dyDescent="0.2">
      <c r="B35" s="20" t="s">
        <v>72</v>
      </c>
      <c r="C35" s="21" t="s">
        <v>73</v>
      </c>
      <c r="D35" s="20" t="s">
        <v>95</v>
      </c>
      <c r="E35" s="20" t="s">
        <v>96</v>
      </c>
      <c r="F35" s="20" t="s">
        <v>60</v>
      </c>
      <c r="G35" s="20" t="s">
        <v>97</v>
      </c>
      <c r="H35" s="20">
        <v>10</v>
      </c>
      <c r="I35" s="20">
        <v>307</v>
      </c>
      <c r="J35" s="20" t="s">
        <v>76</v>
      </c>
      <c r="K35" s="20">
        <v>3</v>
      </c>
      <c r="L35" s="22">
        <v>0</v>
      </c>
      <c r="M35" s="22">
        <v>390000</v>
      </c>
      <c r="N35" s="22">
        <v>0</v>
      </c>
      <c r="O35" s="22">
        <v>390000</v>
      </c>
      <c r="P35" s="22">
        <v>0</v>
      </c>
      <c r="Q35" s="22">
        <v>0</v>
      </c>
      <c r="R35" s="22">
        <v>0</v>
      </c>
      <c r="S35" s="22">
        <v>390000</v>
      </c>
      <c r="T35" s="22">
        <v>233620</v>
      </c>
      <c r="U35" s="23">
        <f t="shared" si="0"/>
        <v>0.59902564102564104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">
      <c r="B36" s="20" t="s">
        <v>98</v>
      </c>
      <c r="C36" s="21" t="s">
        <v>99</v>
      </c>
      <c r="D36" s="20" t="s">
        <v>95</v>
      </c>
      <c r="E36" s="20" t="s">
        <v>100</v>
      </c>
      <c r="F36" s="20" t="s">
        <v>60</v>
      </c>
      <c r="G36" s="20" t="s">
        <v>101</v>
      </c>
      <c r="H36" s="20">
        <v>10</v>
      </c>
      <c r="I36" s="20">
        <v>101</v>
      </c>
      <c r="J36" s="20" t="s">
        <v>48</v>
      </c>
      <c r="K36" s="20">
        <v>3</v>
      </c>
      <c r="L36" s="22">
        <v>766000</v>
      </c>
      <c r="M36" s="22">
        <v>0</v>
      </c>
      <c r="N36" s="22">
        <v>0</v>
      </c>
      <c r="O36" s="22">
        <v>766000</v>
      </c>
      <c r="P36" s="22">
        <v>0</v>
      </c>
      <c r="Q36" s="22">
        <v>0</v>
      </c>
      <c r="R36" s="22">
        <v>0</v>
      </c>
      <c r="S36" s="22">
        <v>766000</v>
      </c>
      <c r="T36" s="22">
        <v>556045.57999999996</v>
      </c>
      <c r="U36" s="23">
        <f t="shared" si="0"/>
        <v>0.72590806788511741</v>
      </c>
      <c r="V36" s="22">
        <v>413758.18</v>
      </c>
      <c r="W36" s="23">
        <f t="shared" si="1"/>
        <v>0.54015428198433424</v>
      </c>
      <c r="X36" s="22">
        <v>413758.18</v>
      </c>
      <c r="Y36" s="23">
        <f t="shared" si="2"/>
        <v>0.54015428198433424</v>
      </c>
    </row>
    <row r="37" spans="2:25" ht="63.75" x14ac:dyDescent="0.2">
      <c r="B37" s="20" t="s">
        <v>98</v>
      </c>
      <c r="C37" s="21" t="s">
        <v>99</v>
      </c>
      <c r="D37" s="20" t="s">
        <v>95</v>
      </c>
      <c r="E37" s="20" t="s">
        <v>100</v>
      </c>
      <c r="F37" s="20" t="s">
        <v>60</v>
      </c>
      <c r="G37" s="20" t="s">
        <v>101</v>
      </c>
      <c r="H37" s="20">
        <v>10</v>
      </c>
      <c r="I37" s="20">
        <v>301</v>
      </c>
      <c r="J37" s="20" t="s">
        <v>48</v>
      </c>
      <c r="K37" s="20">
        <v>3</v>
      </c>
      <c r="L37" s="22">
        <v>0</v>
      </c>
      <c r="M37" s="22">
        <v>624313.04</v>
      </c>
      <c r="N37" s="22">
        <v>0</v>
      </c>
      <c r="O37" s="22">
        <v>624313.04</v>
      </c>
      <c r="P37" s="22">
        <v>0</v>
      </c>
      <c r="Q37" s="22">
        <v>0</v>
      </c>
      <c r="R37" s="22">
        <v>0</v>
      </c>
      <c r="S37" s="22">
        <v>624313.04</v>
      </c>
      <c r="T37" s="22">
        <v>146010.4</v>
      </c>
      <c r="U37" s="23">
        <f t="shared" si="0"/>
        <v>0.23387369900202626</v>
      </c>
      <c r="V37" s="22">
        <v>5568</v>
      </c>
      <c r="W37" s="23">
        <f t="shared" si="1"/>
        <v>8.9186027573603128E-3</v>
      </c>
      <c r="X37" s="22">
        <v>5568</v>
      </c>
      <c r="Y37" s="23">
        <f t="shared" si="2"/>
        <v>8.9186027573603128E-3</v>
      </c>
    </row>
    <row r="38" spans="2:25" ht="38.25" x14ac:dyDescent="0.2">
      <c r="B38" s="20" t="s">
        <v>102</v>
      </c>
      <c r="C38" s="21" t="s">
        <v>103</v>
      </c>
      <c r="D38" s="20" t="s">
        <v>62</v>
      </c>
      <c r="E38" s="20" t="s">
        <v>104</v>
      </c>
      <c r="F38" s="20" t="s">
        <v>60</v>
      </c>
      <c r="G38" s="20" t="s">
        <v>105</v>
      </c>
      <c r="H38" s="20">
        <v>10</v>
      </c>
      <c r="I38" s="20">
        <v>107</v>
      </c>
      <c r="J38" s="20" t="s">
        <v>76</v>
      </c>
      <c r="K38" s="20">
        <v>3</v>
      </c>
      <c r="L38" s="22">
        <v>7283000</v>
      </c>
      <c r="M38" s="22">
        <v>0</v>
      </c>
      <c r="N38" s="22">
        <v>0</v>
      </c>
      <c r="O38" s="22">
        <v>7283000</v>
      </c>
      <c r="P38" s="22">
        <v>0</v>
      </c>
      <c r="Q38" s="22">
        <v>0</v>
      </c>
      <c r="R38" s="22">
        <v>0</v>
      </c>
      <c r="S38" s="22">
        <v>7283000</v>
      </c>
      <c r="T38" s="22">
        <v>5467061.9500000002</v>
      </c>
      <c r="U38" s="23">
        <f t="shared" si="0"/>
        <v>0.75066070987230538</v>
      </c>
      <c r="V38" s="22">
        <v>3851443.32</v>
      </c>
      <c r="W38" s="23">
        <f t="shared" si="1"/>
        <v>0.52882648908416863</v>
      </c>
      <c r="X38" s="22">
        <v>3851443.32</v>
      </c>
      <c r="Y38" s="23">
        <f t="shared" si="2"/>
        <v>0.52882648908416863</v>
      </c>
    </row>
    <row r="39" spans="2:25" ht="38.25" x14ac:dyDescent="0.2">
      <c r="B39" s="20" t="s">
        <v>106</v>
      </c>
      <c r="C39" s="21" t="s">
        <v>107</v>
      </c>
      <c r="D39" s="20" t="s">
        <v>108</v>
      </c>
      <c r="E39" s="20" t="s">
        <v>109</v>
      </c>
      <c r="F39" s="20" t="s">
        <v>60</v>
      </c>
      <c r="G39" s="20" t="s">
        <v>110</v>
      </c>
      <c r="H39" s="20">
        <v>10</v>
      </c>
      <c r="I39" s="20">
        <v>107</v>
      </c>
      <c r="J39" s="20" t="s">
        <v>76</v>
      </c>
      <c r="K39" s="20">
        <v>3</v>
      </c>
      <c r="L39" s="22">
        <v>122000</v>
      </c>
      <c r="M39" s="22">
        <v>300000</v>
      </c>
      <c r="N39" s="22">
        <v>0</v>
      </c>
      <c r="O39" s="22">
        <v>422000</v>
      </c>
      <c r="P39" s="22">
        <v>0</v>
      </c>
      <c r="Q39" s="22">
        <v>0</v>
      </c>
      <c r="R39" s="22">
        <v>0</v>
      </c>
      <c r="S39" s="22">
        <v>422000</v>
      </c>
      <c r="T39" s="22">
        <v>229243.02</v>
      </c>
      <c r="U39" s="23">
        <f t="shared" si="0"/>
        <v>0.54322990521327008</v>
      </c>
      <c r="V39" s="22">
        <v>43708.68</v>
      </c>
      <c r="W39" s="23">
        <f t="shared" si="1"/>
        <v>0.10357507109004739</v>
      </c>
      <c r="X39" s="22">
        <v>43708.68</v>
      </c>
      <c r="Y39" s="23">
        <f t="shared" si="2"/>
        <v>0.10357507109004739</v>
      </c>
    </row>
    <row r="40" spans="2:25" ht="38.25" x14ac:dyDescent="0.2">
      <c r="B40" s="20" t="s">
        <v>106</v>
      </c>
      <c r="C40" s="21" t="s">
        <v>107</v>
      </c>
      <c r="D40" s="20" t="s">
        <v>108</v>
      </c>
      <c r="E40" s="20" t="s">
        <v>109</v>
      </c>
      <c r="F40" s="20" t="s">
        <v>60</v>
      </c>
      <c r="G40" s="20" t="s">
        <v>110</v>
      </c>
      <c r="H40" s="20">
        <v>10</v>
      </c>
      <c r="I40" s="20">
        <v>107</v>
      </c>
      <c r="J40" s="20" t="s">
        <v>76</v>
      </c>
      <c r="K40" s="20">
        <v>4</v>
      </c>
      <c r="L40" s="22">
        <v>3500000</v>
      </c>
      <c r="M40" s="22">
        <v>0</v>
      </c>
      <c r="N40" s="22">
        <v>300000</v>
      </c>
      <c r="O40" s="22">
        <v>3200000</v>
      </c>
      <c r="P40" s="22">
        <v>0</v>
      </c>
      <c r="Q40" s="22">
        <v>0</v>
      </c>
      <c r="R40" s="22">
        <v>0</v>
      </c>
      <c r="S40" s="22">
        <v>3200000</v>
      </c>
      <c r="T40" s="22">
        <v>1359605.68</v>
      </c>
      <c r="U40" s="23">
        <f t="shared" si="0"/>
        <v>0.42487677499999998</v>
      </c>
      <c r="V40" s="22">
        <v>847200</v>
      </c>
      <c r="W40" s="23">
        <f t="shared" si="1"/>
        <v>0.26474999999999999</v>
      </c>
      <c r="X40" s="22">
        <v>847200</v>
      </c>
      <c r="Y40" s="23">
        <f t="shared" si="2"/>
        <v>0.26474999999999999</v>
      </c>
    </row>
    <row r="41" spans="2:25" ht="24.95" customHeight="1" x14ac:dyDescent="0.2">
      <c r="B41" s="32" t="s">
        <v>41</v>
      </c>
      <c r="C41" s="33"/>
      <c r="D41" s="32"/>
      <c r="E41" s="63"/>
      <c r="F41" s="32"/>
      <c r="G41" s="32"/>
      <c r="H41" s="32"/>
      <c r="I41" s="32"/>
      <c r="J41" s="32"/>
      <c r="K41" s="32"/>
      <c r="L41" s="35">
        <f t="shared" ref="L41:T41" si="3">SUM(L5:L40)</f>
        <v>1389877704</v>
      </c>
      <c r="M41" s="35">
        <f t="shared" si="3"/>
        <v>105632831.13000001</v>
      </c>
      <c r="N41" s="35">
        <f t="shared" si="3"/>
        <v>26020610</v>
      </c>
      <c r="O41" s="35">
        <f t="shared" si="3"/>
        <v>1469489925.1299999</v>
      </c>
      <c r="P41" s="35">
        <f t="shared" si="3"/>
        <v>0</v>
      </c>
      <c r="Q41" s="35">
        <f t="shared" si="3"/>
        <v>0</v>
      </c>
      <c r="R41" s="35">
        <f t="shared" si="3"/>
        <v>-106399.85</v>
      </c>
      <c r="S41" s="35">
        <f t="shared" si="3"/>
        <v>1469383525.28</v>
      </c>
      <c r="T41" s="35">
        <f t="shared" si="3"/>
        <v>1031609980.79</v>
      </c>
      <c r="U41" s="37">
        <f>T41/$S41</f>
        <v>0.70206992459196138</v>
      </c>
      <c r="V41" s="34">
        <f>SUM(V5:V40)</f>
        <v>938727040.67999983</v>
      </c>
      <c r="W41" s="37">
        <f>V41/$S41</f>
        <v>0.63885774171935106</v>
      </c>
      <c r="X41" s="34">
        <f>SUM(X5:X40)</f>
        <v>938612749.7299999</v>
      </c>
      <c r="Y41" s="37">
        <f t="shared" ref="Y41" si="4">X41/$S41</f>
        <v>0.63877996015447469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AGO/2021&amp;C
RESOLUÇÃO CNJ Nº 102 - ANEXO II - DOTAÇÃO E EXECUÇÃO ORÇAMENTÁRIA</oddHeader>
    <oddFooter>&amp;CPágina &amp;P de &amp;N</oddFooter>
  </headerFooter>
  <rowBreaks count="1" manualBreakCount="1">
    <brk id="26" min="1" max="24" man="1"/>
  </rowBreaks>
  <ignoredErrors>
    <ignoredError sqref="B5:T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24</vt:i4>
      </vt:variant>
    </vt:vector>
  </HeadingPairs>
  <TitlesOfParts>
    <vt:vector size="36" baseType="lpstr">
      <vt:lpstr>PubJan</vt:lpstr>
      <vt:lpstr>PubFev</vt:lpstr>
      <vt:lpstr>Pubmar</vt:lpstr>
      <vt:lpstr>Pubabr</vt:lpstr>
      <vt:lpstr>Pubmai</vt:lpstr>
      <vt:lpstr>PubJun</vt:lpstr>
      <vt:lpstr>PubJul</vt:lpstr>
      <vt:lpstr>PubAgo</vt:lpstr>
      <vt:lpstr>PubSet</vt:lpstr>
      <vt:lpstr>PubOut</vt:lpstr>
      <vt:lpstr>PubNov</vt:lpstr>
      <vt:lpstr>PubDez</vt:lpstr>
      <vt:lpstr>Pubabr!Area_de_impressao</vt:lpstr>
      <vt:lpstr>PubAgo!Area_de_impressao</vt:lpstr>
      <vt:lpstr>PubDez!Area_de_impressao</vt:lpstr>
      <vt:lpstr>PubFev!Area_de_impressao</vt:lpstr>
      <vt:lpstr>PubJan!Area_de_impressao</vt:lpstr>
      <vt:lpstr>PubJul!Area_de_impressao</vt:lpstr>
      <vt:lpstr>PubJun!Area_de_impressao</vt:lpstr>
      <vt:lpstr>Pubmai!Area_de_impressao</vt:lpstr>
      <vt:lpstr>Pubmar!Area_de_impressao</vt:lpstr>
      <vt:lpstr>PubNov!Area_de_impressao</vt:lpstr>
      <vt:lpstr>PubOut!Area_de_impressao</vt:lpstr>
      <vt:lpstr>PubSet!Area_de_impressao</vt:lpstr>
      <vt:lpstr>Pubabr!Titulos_de_impressao</vt:lpstr>
      <vt:lpstr>PubAgo!Titulos_de_impressao</vt:lpstr>
      <vt:lpstr>PubDez!Titulos_de_impressao</vt:lpstr>
      <vt:lpstr>PubFev!Titulos_de_impressao</vt:lpstr>
      <vt:lpstr>PubJan!Titulos_de_impressao</vt:lpstr>
      <vt:lpstr>PubJul!Titulos_de_impressao</vt:lpstr>
      <vt:lpstr>PubJun!Titulos_de_impressao</vt:lpstr>
      <vt:lpstr>Pubmai!Titulos_de_impressao</vt:lpstr>
      <vt:lpstr>Pubmar!Titulos_de_impressao</vt:lpstr>
      <vt:lpstr>PubNov!Titulos_de_impressao</vt:lpstr>
      <vt:lpstr>PubOut!Titulos_de_impressao</vt:lpstr>
      <vt:lpstr>PubSet!Titulos_de_impressao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Luciano Jorge</cp:lastModifiedBy>
  <dcterms:created xsi:type="dcterms:W3CDTF">2021-04-22T11:24:31Z</dcterms:created>
  <dcterms:modified xsi:type="dcterms:W3CDTF">2022-01-20T18:19:47Z</dcterms:modified>
</cp:coreProperties>
</file>